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.Ujeżdż. L" sheetId="1" r:id="rId1"/>
    <sheet name=" Skoki L" sheetId="2" r:id="rId2"/>
    <sheet name="Próba ter L" sheetId="3" r:id="rId3"/>
    <sheet name="Wyniki końc L" sheetId="4" r:id="rId4"/>
    <sheet name="Ujeżdż P" sheetId="5" r:id="rId5"/>
    <sheet name=" Skoki P" sheetId="6" r:id="rId6"/>
    <sheet name="Próba ter P" sheetId="7" r:id="rId7"/>
    <sheet name="Wyniki końc P" sheetId="8" r:id="rId8"/>
    <sheet name="Ujeżdż CNC1 " sheetId="9" r:id="rId9"/>
    <sheet name=" Skoki CNC1" sheetId="10" r:id="rId10"/>
    <sheet name="Próba ter CNC1" sheetId="11" r:id="rId11"/>
    <sheet name="Wyniki końc CNC jed" sheetId="12" r:id="rId12"/>
    <sheet name="Ujeżdż CNC2" sheetId="13" r:id="rId13"/>
    <sheet name=" Skoki CNC2" sheetId="14" r:id="rId14"/>
    <sheet name="Próba ter CNC2" sheetId="15" r:id="rId15"/>
    <sheet name="Wyniki końc CNC2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9">' Skoki CNC1'!$A$1:$AA$39</definedName>
    <definedName name="_xlnm.Print_Area" localSheetId="13">' Skoki CNC2'!$A$1:$AA$29</definedName>
    <definedName name="_xlnm.Print_Area" localSheetId="1">' Skoki L'!$A$1:$X$53</definedName>
    <definedName name="_xlnm.Print_Area" localSheetId="5">' Skoki P'!$A$1:$AA$24</definedName>
    <definedName name="_xlnm.Print_Area" localSheetId="0">'.Ujeżdż. L'!$A$1:$Z$134</definedName>
    <definedName name="_xlnm.Print_Area" localSheetId="10">'Próba ter CNC1'!$A$1:$AO$42</definedName>
    <definedName name="_xlnm.Print_Area" localSheetId="14">'Próba ter CNC2'!$A$1:$AU$33</definedName>
    <definedName name="_xlnm.Print_Area" localSheetId="2">'Próba ter L'!$A$1:$AE$55</definedName>
    <definedName name="_xlnm.Print_Area" localSheetId="6">'Próba ter P'!$A$1:$AM$25</definedName>
    <definedName name="_xlnm.Print_Area" localSheetId="8">'Ujeżdż CNC1 '!$A$1:$AC$96</definedName>
    <definedName name="_xlnm.Print_Area" localSheetId="12">'Ujeżdż CNC2'!$A$1:$AF$68</definedName>
    <definedName name="_xlnm.Print_Area" localSheetId="4">'Ujeżdż P'!$A$1:$AC$52</definedName>
    <definedName name="_xlnm.Print_Area" localSheetId="11">'Wyniki końc CNC jed'!$A$1:$W$39</definedName>
    <definedName name="_xlnm.Print_Area" localSheetId="15">'Wyniki końc CNC2'!$A$1:$V$31</definedName>
    <definedName name="_xlnm.Print_Area" localSheetId="3">'Wyniki końc L'!$A$1:$V$56</definedName>
    <definedName name="_xlnm.Print_Area" localSheetId="7">'Wyniki końc P'!$A$1:$W$24</definedName>
    <definedName name="Sędzia" localSheetId="9">'[4]Lista start'!$C$62:$C$79</definedName>
    <definedName name="Sędzia" localSheetId="13">'[5]Lista start'!$C$62:$C$79</definedName>
    <definedName name="Sędzia" localSheetId="0">'[3]Lista start'!$C$69:$C$86</definedName>
    <definedName name="Sędzia" localSheetId="10">'[4]Lista start'!$C$62:$C$79</definedName>
    <definedName name="Sędzia" localSheetId="14">'[5]Lista start'!$C$62:$C$79</definedName>
    <definedName name="Sędzia" localSheetId="2">'[3]Lista start'!$C$69:$C$86</definedName>
    <definedName name="Sędzia" localSheetId="8">'[4]Lista start'!$C$62:$C$79</definedName>
    <definedName name="Sędzia" localSheetId="12">'[5]Lista start'!$C$62:$C$79</definedName>
    <definedName name="Sędzia" localSheetId="11">'[4]Lista start'!$C$62:$C$79</definedName>
    <definedName name="Sędzia" localSheetId="15">'[5]Lista start'!$C$62:$C$79</definedName>
    <definedName name="Sędzia" localSheetId="3">'[3]Lista start'!$C$69:$C$86</definedName>
    <definedName name="Sędzia" localSheetId="7">'[1]Lista start'!$C$62:$C$79</definedName>
    <definedName name="Sędzia">'[1]Lista start'!$C$62:$C$79</definedName>
    <definedName name="Uwagi" localSheetId="9">'[4]Lista start'!$D$62:$D$79</definedName>
    <definedName name="Uwagi" localSheetId="13">'[5]Lista start'!$D$62:$D$79</definedName>
    <definedName name="Uwagi" localSheetId="1">'[3]Lista start'!$D$69:$D$86</definedName>
    <definedName name="Uwagi" localSheetId="0">'[3]Lista start'!$D$69:$D$86</definedName>
    <definedName name="Uwagi" localSheetId="10">'[4]Lista start'!$D$62:$D$79</definedName>
    <definedName name="Uwagi" localSheetId="14">'[5]Lista start'!$D$62:$D$79</definedName>
    <definedName name="Uwagi" localSheetId="2">'[3]Lista start'!$D$69:$D$86</definedName>
    <definedName name="Uwagi" localSheetId="8">'[4]Lista start'!$D$62:$D$79</definedName>
    <definedName name="Uwagi" localSheetId="12">'[5]Lista start'!$D$62:$D$79</definedName>
    <definedName name="Uwagi" localSheetId="11">'[2]Lista start'!$D$62:$D$79</definedName>
    <definedName name="Uwagi" localSheetId="7">'[2]Lista start'!$D$62:$D$79</definedName>
    <definedName name="Uwagi">'[1]Lista start'!$D$62:$D$79</definedName>
  </definedNames>
  <calcPr fullCalcOnLoad="1"/>
</workbook>
</file>

<file path=xl/comments13.xml><?xml version="1.0" encoding="utf-8"?>
<comments xmlns="http://schemas.openxmlformats.org/spreadsheetml/2006/main">
  <authors>
    <author>A&amp;S</author>
  </authors>
  <commentList>
    <comment ref="Z65" authorId="0">
      <text>
        <r>
          <rPr>
            <b/>
            <sz val="8"/>
            <rFont val="Tahoma"/>
            <family val="0"/>
          </rPr>
          <t>Wpisz Imię i Nazwisko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A&amp;S</author>
  </authors>
  <commentList>
    <comment ref="E2" authorId="0">
      <text>
        <r>
          <rPr>
            <sz val="8"/>
            <rFont val="Tahoma"/>
            <family val="0"/>
          </rPr>
          <t>Tabelę wypełnić w pozycjach: "przeszkody" i "czas". Wpisanie tekstu w kolumnie "Uwagi" przerywa liczenie wyników. By uniknąć błędów przy sortowaniu zalecam skopiowanie wartości poleceniem "</t>
        </r>
        <r>
          <rPr>
            <b/>
            <i/>
            <sz val="8"/>
            <rFont val="Tahoma"/>
            <family val="2"/>
          </rPr>
          <t>wklej specjalnie - wartości</t>
        </r>
        <r>
          <rPr>
            <sz val="8"/>
            <rFont val="Tahoma"/>
            <family val="0"/>
          </rPr>
          <t xml:space="preserve">" do przygotowanych </t>
        </r>
        <r>
          <rPr>
            <b/>
            <i/>
            <sz val="8"/>
            <rFont val="Tahoma"/>
            <family val="2"/>
          </rPr>
          <t>tabel - kopii</t>
        </r>
        <r>
          <rPr>
            <sz val="8"/>
            <rFont val="Tahoma"/>
            <family val="0"/>
          </rPr>
          <t>. Kopię można bez żadnych obaw dowolnie obrabiać i drukować Po posortowaniu kopii wg numerów startowych skopiować kolumnę "Miejsce" do tej tabeli.</t>
        </r>
      </text>
    </comment>
  </commentList>
</comments>
</file>

<file path=xl/comments9.xml><?xml version="1.0" encoding="utf-8"?>
<comments xmlns="http://schemas.openxmlformats.org/spreadsheetml/2006/main">
  <authors>
    <author>A&amp;S</author>
  </authors>
  <commentList>
    <comment ref="R96" authorId="0">
      <text>
        <r>
          <rPr>
            <b/>
            <sz val="8"/>
            <rFont val="Tahoma"/>
            <family val="0"/>
          </rPr>
          <t>Wpisz Imię i Nazwisko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<sst xmlns="http://schemas.openxmlformats.org/spreadsheetml/2006/main" count="2264" uniqueCount="310">
  <si>
    <t>Organizatorzy:</t>
  </si>
  <si>
    <t xml:space="preserve">Stały nr. startowy </t>
  </si>
  <si>
    <t>Nazwa konia</t>
  </si>
  <si>
    <t>Imie i nazwisko  jeźdźca</t>
  </si>
  <si>
    <t>Klub</t>
  </si>
  <si>
    <t>Sędzia</t>
  </si>
  <si>
    <t>Punkty bonifikacyjne za ruch numer</t>
  </si>
  <si>
    <t>Punkty za pomyłki</t>
  </si>
  <si>
    <t>Suma</t>
  </si>
  <si>
    <t>%</t>
  </si>
  <si>
    <t>Uwagi</t>
  </si>
  <si>
    <t>M</t>
  </si>
  <si>
    <t>C</t>
  </si>
  <si>
    <t>E</t>
  </si>
  <si>
    <t>M.</t>
  </si>
  <si>
    <t>Elimin. Ujeż.</t>
  </si>
  <si>
    <t xml:space="preserve">Sędzia :                                          </t>
  </si>
  <si>
    <t>Delegat Techniczny</t>
  </si>
  <si>
    <t>Iza Bek Kaczkowska</t>
  </si>
  <si>
    <t>Ewa Formicka</t>
  </si>
  <si>
    <t>Wojciech Mickunas</t>
  </si>
  <si>
    <t xml:space="preserve"> Skoki  C - arkusz sędziowski</t>
  </si>
  <si>
    <t>Miejsce</t>
  </si>
  <si>
    <t>Numer</t>
  </si>
  <si>
    <t xml:space="preserve"> Imię i nazwisko jeźdźca</t>
  </si>
  <si>
    <t>Ilość punktów</t>
  </si>
  <si>
    <t>Przeszkoda nr</t>
  </si>
  <si>
    <t>Ilość punktów karnych</t>
  </si>
  <si>
    <t>Czas</t>
  </si>
  <si>
    <t>Razem</t>
  </si>
  <si>
    <t>Ogółem   punktów</t>
  </si>
  <si>
    <t>min</t>
  </si>
  <si>
    <t>sek</t>
  </si>
  <si>
    <t>p-kty</t>
  </si>
  <si>
    <t>GUN POWDER</t>
  </si>
  <si>
    <t>Paweł Śniegucki</t>
  </si>
  <si>
    <t>JKS Jaroszówka</t>
  </si>
  <si>
    <t>VIKY</t>
  </si>
  <si>
    <t>Petr Myska</t>
  </si>
  <si>
    <t>Republika Czech</t>
  </si>
  <si>
    <t>HEKTOR</t>
  </si>
  <si>
    <t>Agnieszka Langer</t>
  </si>
  <si>
    <t>KJ OSK Jaroszówka</t>
  </si>
  <si>
    <t/>
  </si>
  <si>
    <t>VENA</t>
  </si>
  <si>
    <t>Artur Społowicz</t>
  </si>
  <si>
    <t>LKJ Moszna</t>
  </si>
  <si>
    <t>DEIRON</t>
  </si>
  <si>
    <t>Jarosław Pogodziński</t>
  </si>
  <si>
    <t>KS Szwadron Stara Miłosna</t>
  </si>
  <si>
    <t>BEBETO</t>
  </si>
  <si>
    <t>Katarzyna Kuflińska</t>
  </si>
  <si>
    <t>KJ Lansada Milsko</t>
  </si>
  <si>
    <t>IRON</t>
  </si>
  <si>
    <t>Maciej Pawlik</t>
  </si>
  <si>
    <t>Elimin. Skoki.</t>
  </si>
  <si>
    <t>EUROSTAR</t>
  </si>
  <si>
    <t>Maja Gołębiowska</t>
  </si>
  <si>
    <t>BKJ Bogusławice</t>
  </si>
  <si>
    <t>LIZJUSZ</t>
  </si>
  <si>
    <t>Malwina Słowikowska</t>
  </si>
  <si>
    <t>KARMAZYN</t>
  </si>
  <si>
    <t>CZOMBER</t>
  </si>
  <si>
    <t>Sebastian Bąk</t>
  </si>
  <si>
    <t>Taxus Reptowo</t>
  </si>
  <si>
    <t>SKIP</t>
  </si>
  <si>
    <t>Paulina Szybieniecka</t>
  </si>
  <si>
    <t>SWOJAK</t>
  </si>
  <si>
    <t>Sylwia Pospieszna</t>
  </si>
  <si>
    <t>SKJ Sopot</t>
  </si>
  <si>
    <t>Sędzia:</t>
  </si>
  <si>
    <t>Dystans</t>
  </si>
  <si>
    <t>Tempo m/min</t>
  </si>
  <si>
    <t>2 x norma czasu</t>
  </si>
  <si>
    <t>Norma czasu</t>
  </si>
  <si>
    <t>Ilość przeszkód</t>
  </si>
  <si>
    <t>Ilość skoków</t>
  </si>
  <si>
    <t>Próba terenowa B - wyniki</t>
  </si>
  <si>
    <t>Kolej. start.</t>
  </si>
  <si>
    <t>Stały nr start</t>
  </si>
  <si>
    <t>Cross B</t>
  </si>
  <si>
    <t>Wynik ogółem</t>
  </si>
  <si>
    <t xml:space="preserve">Uwagi </t>
  </si>
  <si>
    <t>Przeszkody</t>
  </si>
  <si>
    <t>Punkty</t>
  </si>
  <si>
    <t>12A</t>
  </si>
  <si>
    <t>12B</t>
  </si>
  <si>
    <t>13A</t>
  </si>
  <si>
    <t>13B</t>
  </si>
  <si>
    <t>17A</t>
  </si>
  <si>
    <t>17B</t>
  </si>
  <si>
    <t>Elimin. Cross</t>
  </si>
  <si>
    <t>Dystans m</t>
  </si>
  <si>
    <t>Tempo  m/min</t>
  </si>
  <si>
    <t>Delegat Techniczny:</t>
  </si>
  <si>
    <t>Wyniki końcowe</t>
  </si>
  <si>
    <t>Stały nr  startowy</t>
  </si>
  <si>
    <t>Wynik ujeżdżenia A</t>
  </si>
  <si>
    <t>Skoki C</t>
  </si>
  <si>
    <t>Wynik  A+C</t>
  </si>
  <si>
    <t xml:space="preserve">Różnica do normy czasu                                                                                                                                      (w sek)                                                                                            </t>
  </si>
  <si>
    <t>Ogółem wynik</t>
  </si>
  <si>
    <t>Razem  punktów</t>
  </si>
  <si>
    <t>Prze szkody</t>
  </si>
  <si>
    <t xml:space="preserve">   </t>
  </si>
  <si>
    <t>10\11</t>
  </si>
  <si>
    <t>2\3</t>
  </si>
  <si>
    <t xml:space="preserve">   Elimin. Cross</t>
  </si>
  <si>
    <t xml:space="preserve">  Elimin. Skoki. </t>
  </si>
  <si>
    <t>Sędzia Główny</t>
  </si>
  <si>
    <r>
      <t xml:space="preserve">Pełny zestaw wyników : ark. sędz ujeżdż, ark. sędz.skoków, ark. sędz. crossu dostępne w internecie-  </t>
    </r>
    <r>
      <rPr>
        <b/>
        <sz val="10"/>
        <rFont val="Times New Roman CE"/>
        <family val="1"/>
      </rPr>
      <t>http://kjosk-jaroszowka.w.interia.pl</t>
    </r>
  </si>
  <si>
    <t>NAJDY</t>
  </si>
  <si>
    <t>Ivana Konecna</t>
  </si>
  <si>
    <t>VIPER</t>
  </si>
  <si>
    <t>Daria Kobiernik</t>
  </si>
  <si>
    <t>ZKS Drzonków</t>
  </si>
  <si>
    <t>CZARODZIEJ</t>
  </si>
  <si>
    <t>Julia Krzyżanowska</t>
  </si>
  <si>
    <t>STRADFORD</t>
  </si>
  <si>
    <t>Elżbieta Zachary</t>
  </si>
  <si>
    <t>MERIDO</t>
  </si>
  <si>
    <t>Ewa Pogodzińska</t>
  </si>
  <si>
    <t>NIGER</t>
  </si>
  <si>
    <t>SALAZAR</t>
  </si>
  <si>
    <t>Judyta Bronowicka</t>
  </si>
  <si>
    <t>OKINAWA</t>
  </si>
  <si>
    <t>VAKAT</t>
  </si>
  <si>
    <t>Krzysztof Jawid</t>
  </si>
  <si>
    <t>14\15</t>
  </si>
  <si>
    <t>HALAMA</t>
  </si>
  <si>
    <t>Joanna Pawlak</t>
  </si>
  <si>
    <t>AKU Thomson Wrocław</t>
  </si>
  <si>
    <t>PIASKA</t>
  </si>
  <si>
    <t>Małgorzata Goetel</t>
  </si>
  <si>
    <t>CARIM</t>
  </si>
  <si>
    <t>Krzysztof Bortko</t>
  </si>
  <si>
    <t>KJ Gidran Jaroszówka</t>
  </si>
  <si>
    <t>OB.</t>
  </si>
  <si>
    <t>28\29</t>
  </si>
  <si>
    <t>21\22</t>
  </si>
  <si>
    <t>PERYSEUSZ</t>
  </si>
  <si>
    <t>Gabriela Smykał</t>
  </si>
  <si>
    <t>VERMONT</t>
  </si>
  <si>
    <t>Petr Veselovsky</t>
  </si>
  <si>
    <t>30\32</t>
  </si>
  <si>
    <t>23\24</t>
  </si>
  <si>
    <t>ATTILA 3</t>
  </si>
  <si>
    <t>Jiri Kornalik</t>
  </si>
  <si>
    <t>SEMIRATA</t>
  </si>
  <si>
    <t>Anna Mayer</t>
  </si>
  <si>
    <t>VILLANIE</t>
  </si>
  <si>
    <t>Lucie Cerna</t>
  </si>
  <si>
    <t>SERB</t>
  </si>
  <si>
    <t>Małgorzata Garus</t>
  </si>
  <si>
    <t>DRUID</t>
  </si>
  <si>
    <t>KREACJA</t>
  </si>
  <si>
    <t>Daria Szymańska</t>
  </si>
  <si>
    <t>CYPRYS</t>
  </si>
  <si>
    <t>Ewelina Krawczak</t>
  </si>
  <si>
    <t>18\19</t>
  </si>
  <si>
    <t>DARKNES</t>
  </si>
  <si>
    <t>Dorota  Kozłowska</t>
  </si>
  <si>
    <t>SZON</t>
  </si>
  <si>
    <t>KARTAGO</t>
  </si>
  <si>
    <t>Paulina Piórkowska</t>
  </si>
  <si>
    <t>VANTRES</t>
  </si>
  <si>
    <t>GONZO</t>
  </si>
  <si>
    <t>Tadeusz Pietrykowski</t>
  </si>
  <si>
    <t>KJ Eco-Milk Kamionki</t>
  </si>
  <si>
    <t>ERYDAN</t>
  </si>
  <si>
    <t>Maria Król</t>
  </si>
  <si>
    <t>KJ  Tarant Krzyżowice</t>
  </si>
  <si>
    <t>DEXTER</t>
  </si>
  <si>
    <t>Pavlina Surova</t>
  </si>
  <si>
    <t>CERTUM</t>
  </si>
  <si>
    <t>Jerzy Krukowski</t>
  </si>
  <si>
    <t>KJ Rakowiec Kwidzyń</t>
  </si>
  <si>
    <t>OXER</t>
  </si>
  <si>
    <t>38\40</t>
  </si>
  <si>
    <t>31\32</t>
  </si>
  <si>
    <t>BEJ</t>
  </si>
  <si>
    <t>Marlena Węgłowska</t>
  </si>
  <si>
    <t>FLEJTA</t>
  </si>
  <si>
    <t>Tomas Konecny</t>
  </si>
  <si>
    <t>CHARIBDYS</t>
  </si>
  <si>
    <t>Ivan Borsky</t>
  </si>
  <si>
    <t>SOPOT</t>
  </si>
  <si>
    <t>Katarzyna Stąpor</t>
  </si>
  <si>
    <t>JASMUND</t>
  </si>
  <si>
    <t>Maria Adamowicz</t>
  </si>
  <si>
    <t>SKJ Trawers</t>
  </si>
  <si>
    <t>CAMPANESSA</t>
  </si>
  <si>
    <t>Katarzyna Bawłowicz</t>
  </si>
  <si>
    <t>OPIUM</t>
  </si>
  <si>
    <t>Dorota Fesz</t>
  </si>
  <si>
    <t>NICEA</t>
  </si>
  <si>
    <t>Tonika Marek</t>
  </si>
  <si>
    <t>HARY BLUE</t>
  </si>
  <si>
    <t>Krzysztof Kuraszyk</t>
  </si>
  <si>
    <t>KJ Karolina</t>
  </si>
  <si>
    <t>NEW PORT</t>
  </si>
  <si>
    <t>Przeszkody numer:</t>
  </si>
  <si>
    <t>1</t>
  </si>
  <si>
    <t>2A</t>
  </si>
  <si>
    <t>2B</t>
  </si>
  <si>
    <t>6</t>
  </si>
  <si>
    <t>7</t>
  </si>
  <si>
    <t>8</t>
  </si>
  <si>
    <t>9</t>
  </si>
  <si>
    <t>10A</t>
  </si>
  <si>
    <t>10B</t>
  </si>
  <si>
    <t>10C</t>
  </si>
  <si>
    <t>11</t>
  </si>
  <si>
    <t>13</t>
  </si>
  <si>
    <t>14</t>
  </si>
  <si>
    <t>Punkty bonifikacyjne za ruch numer:</t>
  </si>
  <si>
    <t>P-ty za pomyłki</t>
  </si>
  <si>
    <t>H</t>
  </si>
  <si>
    <t>Zbigniew Bojda</t>
  </si>
  <si>
    <r>
      <t xml:space="preserve">Ujeżdżenie A -zestawienie ocen                                                                                                      </t>
    </r>
    <r>
      <rPr>
        <sz val="14"/>
        <rFont val="Times New Roman CE"/>
        <family val="1"/>
      </rPr>
      <t>Program L-1</t>
    </r>
  </si>
  <si>
    <t>ŚWIT</t>
  </si>
  <si>
    <t>TASTER</t>
  </si>
  <si>
    <t>BIES</t>
  </si>
  <si>
    <t>BELFAST</t>
  </si>
  <si>
    <t>KLEBERG</t>
  </si>
  <si>
    <t>CATO</t>
  </si>
  <si>
    <t xml:space="preserve">Petr Myska </t>
  </si>
  <si>
    <t>MARKYZO</t>
  </si>
  <si>
    <t>Miloslav Prihoda</t>
  </si>
  <si>
    <t>HARY</t>
  </si>
  <si>
    <t>Jiri Maxera</t>
  </si>
  <si>
    <t>LIVORNO</t>
  </si>
  <si>
    <t>Paweł Rutkowski</t>
  </si>
  <si>
    <t>HAGA</t>
  </si>
  <si>
    <t>KIRKUT</t>
  </si>
  <si>
    <t>Cezary Kuś</t>
  </si>
  <si>
    <t>DUKAT</t>
  </si>
  <si>
    <t>Aleksandra Lauk</t>
  </si>
  <si>
    <t>BKS Kłos Budzyń</t>
  </si>
  <si>
    <t>ALBANO</t>
  </si>
  <si>
    <t>Błażej Sinica</t>
  </si>
  <si>
    <t>KJ Wolta Żółwin</t>
  </si>
  <si>
    <t>DOBRZYŃ</t>
  </si>
  <si>
    <t>TOBRUK</t>
  </si>
  <si>
    <t>LAWINA</t>
  </si>
  <si>
    <t>Aurelia Wołoszyn</t>
  </si>
  <si>
    <t>JKS Dako-Galant Skibno</t>
  </si>
  <si>
    <t>SONATA</t>
  </si>
  <si>
    <t>ŚMIAŁA</t>
  </si>
  <si>
    <t>Marta Drzymała</t>
  </si>
  <si>
    <t>AZALIA</t>
  </si>
  <si>
    <t>Małgorzata Świderek-Baran</t>
  </si>
  <si>
    <t>KJ SJRP Stara Miłosna</t>
  </si>
  <si>
    <t>OKOŃ</t>
  </si>
  <si>
    <t>KONAN</t>
  </si>
  <si>
    <t>RUBATKA</t>
  </si>
  <si>
    <t>Tomasz Zdanowicz</t>
  </si>
  <si>
    <t>CHIRGIZ</t>
  </si>
  <si>
    <t>Petr Vesolovski</t>
  </si>
  <si>
    <t>DA LONG</t>
  </si>
  <si>
    <t>Dominika Wolanowska</t>
  </si>
  <si>
    <t>MARANTA</t>
  </si>
  <si>
    <t>Kajetan Wałecki</t>
  </si>
  <si>
    <t>ALI BABA</t>
  </si>
  <si>
    <t>Katarzyna Szuń</t>
  </si>
  <si>
    <t>GROT</t>
  </si>
  <si>
    <t>Marcela Seda</t>
  </si>
  <si>
    <t>ORHAN</t>
  </si>
  <si>
    <t>Jerzy Woźniczko</t>
  </si>
  <si>
    <t>9A</t>
  </si>
  <si>
    <t>9B</t>
  </si>
  <si>
    <t>9C</t>
  </si>
  <si>
    <t>15A</t>
  </si>
  <si>
    <t>15B</t>
  </si>
  <si>
    <t>16A</t>
  </si>
  <si>
    <t>16B</t>
  </si>
  <si>
    <t>16C</t>
  </si>
  <si>
    <t>20A</t>
  </si>
  <si>
    <t>20B</t>
  </si>
  <si>
    <t>R</t>
  </si>
  <si>
    <t>Rezygn.</t>
  </si>
  <si>
    <t>22\22</t>
  </si>
  <si>
    <t>12\13</t>
  </si>
  <si>
    <t>16\17</t>
  </si>
  <si>
    <t>15\17</t>
  </si>
  <si>
    <t xml:space="preserve">   Rezygn.</t>
  </si>
  <si>
    <t>9\10</t>
  </si>
  <si>
    <t>Stały nr  start.</t>
  </si>
  <si>
    <t>JULIA</t>
  </si>
  <si>
    <t>EMISARIUSZ</t>
  </si>
  <si>
    <t>LAMENTA</t>
  </si>
  <si>
    <t>Martina Mudrova</t>
  </si>
  <si>
    <t>WAG</t>
  </si>
  <si>
    <t>GIN FIZZ</t>
  </si>
  <si>
    <t>BATULE</t>
  </si>
  <si>
    <t>Jiri Pazoudka</t>
  </si>
  <si>
    <t>DONNA SARA</t>
  </si>
  <si>
    <t>JASKIER</t>
  </si>
  <si>
    <t>INFANTANDO</t>
  </si>
  <si>
    <t>NEPAL</t>
  </si>
  <si>
    <t>WALTER</t>
  </si>
  <si>
    <t>HROMY</t>
  </si>
  <si>
    <t>Łukasz Kaźmierczak</t>
  </si>
  <si>
    <t>VAL</t>
  </si>
  <si>
    <t>PARYŻ</t>
  </si>
  <si>
    <t>EFEZ</t>
  </si>
  <si>
    <t>FORDANSER</t>
  </si>
  <si>
    <t>BRENEGA</t>
  </si>
  <si>
    <t>MENUET</t>
  </si>
  <si>
    <t>SKJ Gryf Biały Bór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</si>
</sst>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"/>
    <numFmt numFmtId="168" formatCode="\(mm:ss\)"/>
    <numFmt numFmtId="169" formatCode="#,"/>
    <numFmt numFmtId="170" formatCode="\(ss\)"/>
    <numFmt numFmtId="171" formatCode="ss"/>
    <numFmt numFmtId="172" formatCode="s"/>
    <numFmt numFmtId="173" formatCode="h:mm"/>
    <numFmt numFmtId="174" formatCode="00"/>
    <numFmt numFmtId="175" formatCode="00.00"/>
    <numFmt numFmtId="176" formatCode="00.0"/>
    <numFmt numFmtId="177" formatCode="0.0000000"/>
    <numFmt numFmtId="178" formatCode="0.000000"/>
  </numFmts>
  <fonts count="32">
    <font>
      <sz val="10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color indexed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8"/>
      <name val="Arial Narrow"/>
      <family val="2"/>
    </font>
    <font>
      <sz val="10"/>
      <color indexed="12"/>
      <name val="Times New Roman CE"/>
      <family val="1"/>
    </font>
    <font>
      <b/>
      <sz val="11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sz val="18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8"/>
      <name val="Times New Roman CE"/>
      <family val="1"/>
    </font>
    <font>
      <sz val="6"/>
      <name val="Times New Roman CE"/>
      <family val="1"/>
    </font>
    <font>
      <u val="single"/>
      <sz val="8.5"/>
      <color indexed="12"/>
      <name val="Times New Roman CE"/>
      <family val="0"/>
    </font>
    <font>
      <u val="single"/>
      <sz val="8.5"/>
      <color indexed="36"/>
      <name val="Times New Roman CE"/>
      <family val="0"/>
    </font>
    <font>
      <sz val="6.5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i/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1" xfId="0" applyNumberFormat="1" applyBorder="1" applyAlignment="1" applyProtection="1">
      <alignment vertical="center"/>
      <protection hidden="1"/>
    </xf>
    <xf numFmtId="0" fontId="0" fillId="0" borderId="1" xfId="0" applyNumberFormat="1" applyBorder="1" applyAlignment="1" applyProtection="1">
      <alignment vertical="center" wrapText="1"/>
      <protection hidden="1"/>
    </xf>
    <xf numFmtId="0" fontId="0" fillId="0" borderId="1" xfId="0" applyNumberFormat="1" applyFont="1" applyBorder="1" applyAlignment="1" applyProtection="1">
      <alignment vertical="center" wrapText="1"/>
      <protection hidden="1"/>
    </xf>
    <xf numFmtId="2" fontId="0" fillId="0" borderId="1" xfId="0" applyNumberFormat="1" applyBorder="1" applyAlignment="1" applyProtection="1">
      <alignment vertical="center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 applyAlignment="1" applyProtection="1">
      <alignment horizontal="right" vertical="center"/>
      <protection hidden="1"/>
    </xf>
    <xf numFmtId="175" fontId="7" fillId="0" borderId="1" xfId="0" applyNumberFormat="1" applyFont="1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right" vertical="center"/>
      <protection hidden="1"/>
    </xf>
    <xf numFmtId="2" fontId="13" fillId="0" borderId="1" xfId="0" applyNumberFormat="1" applyFont="1" applyBorder="1" applyAlignment="1" applyProtection="1">
      <alignment horizontal="right" vertical="center"/>
      <protection hidden="1"/>
    </xf>
    <xf numFmtId="0" fontId="1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4" fontId="7" fillId="0" borderId="1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165" fontId="9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6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horizontal="center" vertical="center" wrapText="1"/>
      <protection hidden="1"/>
    </xf>
    <xf numFmtId="175" fontId="17" fillId="0" borderId="1" xfId="0" applyNumberFormat="1" applyFont="1" applyBorder="1" applyAlignment="1" applyProtection="1">
      <alignment vertical="center"/>
      <protection hidden="1"/>
    </xf>
    <xf numFmtId="165" fontId="17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0" fontId="18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174" fontId="7" fillId="0" borderId="1" xfId="0" applyNumberFormat="1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top" wrapText="1"/>
      <protection hidden="1"/>
    </xf>
    <xf numFmtId="1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13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vertical="center"/>
      <protection hidden="1"/>
    </xf>
    <xf numFmtId="2" fontId="17" fillId="0" borderId="1" xfId="0" applyNumberFormat="1" applyFont="1" applyBorder="1" applyAlignment="1" applyProtection="1">
      <alignment vertical="center"/>
      <protection hidden="1"/>
    </xf>
    <xf numFmtId="49" fontId="17" fillId="0" borderId="1" xfId="0" applyNumberFormat="1" applyFont="1" applyBorder="1" applyAlignment="1" applyProtection="1">
      <alignment horizontal="center" vertical="center"/>
      <protection hidden="1"/>
    </xf>
    <xf numFmtId="165" fontId="17" fillId="0" borderId="7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textRotation="90" wrapText="1"/>
      <protection hidden="1"/>
    </xf>
    <xf numFmtId="0" fontId="17" fillId="0" borderId="8" xfId="0" applyNumberFormat="1" applyFont="1" applyBorder="1" applyAlignment="1" applyProtection="1">
      <alignment horizontal="center" vertical="center"/>
      <protection hidden="1"/>
    </xf>
    <xf numFmtId="2" fontId="16" fillId="0" borderId="1" xfId="0" applyNumberFormat="1" applyFont="1" applyBorder="1" applyAlignment="1" applyProtection="1">
      <alignment vertical="center"/>
      <protection hidden="1"/>
    </xf>
    <xf numFmtId="165" fontId="14" fillId="0" borderId="1" xfId="0" applyNumberFormat="1" applyFont="1" applyBorder="1" applyAlignment="1" applyProtection="1">
      <alignment horizontal="center" vertical="center"/>
      <protection hidden="1"/>
    </xf>
    <xf numFmtId="165" fontId="20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2" fontId="9" fillId="0" borderId="0" xfId="0" applyNumberFormat="1" applyFont="1" applyAlignment="1" applyProtection="1">
      <alignment/>
      <protection hidden="1"/>
    </xf>
    <xf numFmtId="165" fontId="23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9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NumberFormat="1" applyFont="1" applyBorder="1" applyAlignment="1" applyProtection="1">
      <alignment vertical="center"/>
      <protection hidden="1"/>
    </xf>
    <xf numFmtId="175" fontId="7" fillId="0" borderId="1" xfId="0" applyNumberFormat="1" applyFont="1" applyBorder="1" applyAlignment="1" applyProtection="1">
      <alignment vertical="center"/>
      <protection hidden="1"/>
    </xf>
    <xf numFmtId="165" fontId="7" fillId="0" borderId="1" xfId="0" applyNumberFormat="1" applyFont="1" applyBorder="1" applyAlignment="1" applyProtection="1">
      <alignment vertical="center"/>
      <protection hidden="1"/>
    </xf>
    <xf numFmtId="165" fontId="19" fillId="0" borderId="1" xfId="0" applyNumberFormat="1" applyFont="1" applyBorder="1" applyAlignment="1" applyProtection="1">
      <alignment vertical="center"/>
      <protection hidden="1"/>
    </xf>
    <xf numFmtId="0" fontId="20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175" fontId="7" fillId="0" borderId="0" xfId="0" applyNumberFormat="1" applyFont="1" applyAlignment="1" applyProtection="1">
      <alignment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165" fontId="19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4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vertical="center" textRotation="90"/>
      <protection hidden="1"/>
    </xf>
    <xf numFmtId="0" fontId="7" fillId="0" borderId="4" xfId="0" applyFont="1" applyBorder="1" applyAlignment="1" applyProtection="1">
      <alignment horizontal="center" vertical="center" textRotation="90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2" fontId="7" fillId="0" borderId="8" xfId="0" applyNumberFormat="1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7" xfId="0" applyNumberFormat="1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7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2" fontId="7" fillId="0" borderId="12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65" fontId="7" fillId="0" borderId="8" xfId="0" applyNumberFormat="1" applyFont="1" applyBorder="1" applyAlignment="1" applyProtection="1">
      <alignment horizontal="center"/>
      <protection hidden="1"/>
    </xf>
    <xf numFmtId="165" fontId="7" fillId="0" borderId="10" xfId="0" applyNumberFormat="1" applyFont="1" applyBorder="1" applyAlignment="1" applyProtection="1">
      <alignment horizontal="center"/>
      <protection hidden="1"/>
    </xf>
    <xf numFmtId="165" fontId="7" fillId="0" borderId="7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 vertical="center" textRotation="90" wrapText="1"/>
      <protection hidden="1"/>
    </xf>
    <xf numFmtId="0" fontId="0" fillId="0" borderId="4" xfId="0" applyFont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 applyProtection="1">
      <alignment horizontal="center" vertical="center" textRotation="90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7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11" xfId="0" applyNumberFormat="1" applyFont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Border="1" applyAlignment="1" applyProtection="1">
      <alignment vertical="center"/>
      <protection hidden="1"/>
    </xf>
    <xf numFmtId="0" fontId="17" fillId="0" borderId="2" xfId="0" applyNumberFormat="1" applyFont="1" applyBorder="1" applyAlignment="1" applyProtection="1">
      <alignment vertical="center"/>
      <protection hidden="1"/>
    </xf>
    <xf numFmtId="175" fontId="17" fillId="0" borderId="12" xfId="0" applyNumberFormat="1" applyFont="1" applyBorder="1" applyAlignment="1" applyProtection="1">
      <alignment vertical="center"/>
      <protection hidden="1"/>
    </xf>
    <xf numFmtId="165" fontId="17" fillId="0" borderId="5" xfId="0" applyNumberFormat="1" applyFont="1" applyBorder="1" applyAlignment="1" applyProtection="1">
      <alignment vertical="center"/>
      <protection hidden="1"/>
    </xf>
    <xf numFmtId="165" fontId="16" fillId="0" borderId="5" xfId="0" applyNumberFormat="1" applyFont="1" applyBorder="1" applyAlignment="1" applyProtection="1">
      <alignment vertical="center"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18" fontId="1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textRotation="90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textRotation="90" wrapText="1"/>
      <protection hidden="1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textRotation="90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textRotation="90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9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NumberFormat="1" applyFont="1" applyBorder="1" applyAlignment="1" applyProtection="1">
      <alignment vertical="center"/>
      <protection hidden="1"/>
    </xf>
    <xf numFmtId="165" fontId="8" fillId="0" borderId="1" xfId="0" applyNumberFormat="1" applyFont="1" applyBorder="1" applyAlignment="1" applyProtection="1">
      <alignment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" fontId="8" fillId="0" borderId="1" xfId="0" applyNumberFormat="1" applyFont="1" applyBorder="1" applyAlignment="1" applyProtection="1">
      <alignment horizontal="center" vertical="center" shrinkToFit="1"/>
      <protection hidden="1"/>
    </xf>
    <xf numFmtId="175" fontId="8" fillId="0" borderId="1" xfId="0" applyNumberFormat="1" applyFont="1" applyBorder="1" applyAlignment="1" applyProtection="1">
      <alignment vertical="center"/>
      <protection hidden="1"/>
    </xf>
    <xf numFmtId="0" fontId="30" fillId="0" borderId="1" xfId="0" applyNumberFormat="1" applyFont="1" applyBorder="1" applyAlignment="1" applyProtection="1">
      <alignment horizontal="center" vertical="center" wrapText="1"/>
      <protection hidden="1"/>
    </xf>
  </cellXfs>
  <cellStyles count="12">
    <cellStyle name="Normal" xfId="0"/>
    <cellStyle name="Comma" xfId="15"/>
    <cellStyle name="Comma [0]" xfId="16"/>
    <cellStyle name="Hyperlink" xfId="17"/>
    <cellStyle name="Hiperłącze_Kl CNC dwie" xfId="18"/>
    <cellStyle name="Hiperłącze_Kl CNCjedna gwiazd" xfId="19"/>
    <cellStyle name="Followed Hyperlink" xfId="20"/>
    <cellStyle name="Odwiedzone hiperłącze_Kl CNC dwie" xfId="21"/>
    <cellStyle name="Odwiedzone hiperłącze_Kl CNCjedna gwiazd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0</xdr:row>
      <xdr:rowOff>28575</xdr:rowOff>
    </xdr:from>
    <xdr:to>
      <xdr:col>25</xdr:col>
      <xdr:colOff>609600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342900</xdr:colOff>
      <xdr:row>0</xdr:row>
      <xdr:rowOff>0</xdr:rowOff>
    </xdr:from>
    <xdr:to>
      <xdr:col>22</xdr:col>
      <xdr:colOff>123825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228600</xdr:colOff>
      <xdr:row>0</xdr:row>
      <xdr:rowOff>57150</xdr:rowOff>
    </xdr:from>
    <xdr:to>
      <xdr:col>28</xdr:col>
      <xdr:colOff>847725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5715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0</xdr:row>
      <xdr:rowOff>47625</xdr:rowOff>
    </xdr:from>
    <xdr:to>
      <xdr:col>38</xdr:col>
      <xdr:colOff>590550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47625"/>
          <a:ext cx="1704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</xdr:colOff>
      <xdr:row>0</xdr:row>
      <xdr:rowOff>66675</xdr:rowOff>
    </xdr:from>
    <xdr:to>
      <xdr:col>28</xdr:col>
      <xdr:colOff>685800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666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47625</xdr:colOff>
      <xdr:row>0</xdr:row>
      <xdr:rowOff>0</xdr:rowOff>
    </xdr:from>
    <xdr:to>
      <xdr:col>27</xdr:col>
      <xdr:colOff>9525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190500</xdr:colOff>
      <xdr:row>0</xdr:row>
      <xdr:rowOff>47625</xdr:rowOff>
    </xdr:from>
    <xdr:to>
      <xdr:col>40</xdr:col>
      <xdr:colOff>552450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47625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66675</xdr:colOff>
      <xdr:row>0</xdr:row>
      <xdr:rowOff>66675</xdr:rowOff>
    </xdr:from>
    <xdr:to>
      <xdr:col>42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6675"/>
          <a:ext cx="1704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200025</xdr:colOff>
      <xdr:row>0</xdr:row>
      <xdr:rowOff>0</xdr:rowOff>
    </xdr:from>
    <xdr:to>
      <xdr:col>27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0</xdr:row>
      <xdr:rowOff>9525</xdr:rowOff>
    </xdr:from>
    <xdr:to>
      <xdr:col>46</xdr:col>
      <xdr:colOff>485775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9525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%20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pie%20Roman\Sport\WKKW\WKKW%202003\og&#243;lnopolskie\WKKW%20Kl%20%20%20L%20s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l%20%20%20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l%20CNCjedna%20gwiaz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l%20CNC%20dw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"/>
      <sheetName val="Lista start kopia"/>
      <sheetName val="Przegląd"/>
      <sheetName val="Przegląd kopia"/>
      <sheetName val="Ark. sędz.Ujeżdż."/>
      <sheetName val="Ark. sędz.Ujeżdż kopia"/>
      <sheetName val="Ujeżdżenie"/>
      <sheetName val="Ujeżdżenie  kopia"/>
      <sheetName val=" Skoki "/>
      <sheetName val=" Skoki kopia"/>
      <sheetName val="Ujeżdż i skoki."/>
      <sheetName val="Ujeżdż i skoki kopia"/>
      <sheetName val="Lista start PT"/>
      <sheetName val="Lista start PT kopia"/>
      <sheetName val="Arkusz sędz. PT "/>
      <sheetName val="Próba ter"/>
      <sheetName val="Próba ter kopia"/>
      <sheetName val="Wyniki końc "/>
      <sheetName val="Wyniki końc kopia"/>
    </sheetNames>
    <sheetDataSet>
      <sheetData sheetId="0">
        <row r="1">
          <cell r="A1" t="str">
            <v>Zawody Ogólnopolskie                                                                                                                                           Oficjalne   WKKW                                                                                </v>
          </cell>
        </row>
        <row r="2">
          <cell r="A2" t="str">
            <v>Kl P</v>
          </cell>
          <cell r="E2" t="str">
            <v>Klub Jeździecki Ośrodek Sportów Konnych                                                                                                                                              i Stadnina Koni  Jaroszówka                                               </v>
          </cell>
        </row>
        <row r="3">
          <cell r="A3" t="str">
            <v>Sobota, 11 września 2004 r.</v>
          </cell>
        </row>
        <row r="8">
          <cell r="B8">
            <v>1</v>
          </cell>
          <cell r="C8" t="str">
            <v>GUN POWDER</v>
          </cell>
          <cell r="D8" t="str">
            <v>Paweł Śniegucki</v>
          </cell>
          <cell r="E8" t="str">
            <v>JKS Jaroszówka</v>
          </cell>
        </row>
        <row r="9">
          <cell r="B9">
            <v>2</v>
          </cell>
          <cell r="C9" t="str">
            <v>VIKY</v>
          </cell>
          <cell r="D9" t="str">
            <v>Petr Myska</v>
          </cell>
          <cell r="E9" t="str">
            <v>Republika Czech</v>
          </cell>
        </row>
        <row r="10">
          <cell r="B10">
            <v>3</v>
          </cell>
          <cell r="C10" t="str">
            <v>HEKTOR</v>
          </cell>
          <cell r="D10" t="str">
            <v>Agnieszka Langer</v>
          </cell>
          <cell r="E10" t="str">
            <v>KJ OSK Jaroszówka</v>
          </cell>
        </row>
        <row r="12">
          <cell r="B12">
            <v>5</v>
          </cell>
          <cell r="C12" t="str">
            <v>VENA</v>
          </cell>
          <cell r="D12" t="str">
            <v>Artur Społowicz</v>
          </cell>
          <cell r="E12" t="str">
            <v>LKJ Moszna</v>
          </cell>
        </row>
        <row r="13">
          <cell r="B13">
            <v>6</v>
          </cell>
          <cell r="C13" t="str">
            <v>BONGOS</v>
          </cell>
          <cell r="D13" t="str">
            <v>Ewa Ochal</v>
          </cell>
          <cell r="E13" t="str">
            <v>WKJ SJ Energia Lublin</v>
          </cell>
        </row>
        <row r="14">
          <cell r="B14">
            <v>7</v>
          </cell>
          <cell r="C14" t="str">
            <v>DEIRON</v>
          </cell>
          <cell r="D14" t="str">
            <v>Jarosław Pogodziński</v>
          </cell>
          <cell r="E14" t="str">
            <v>KS Szwadron Stara Miłosna</v>
          </cell>
        </row>
        <row r="15">
          <cell r="B15">
            <v>8</v>
          </cell>
          <cell r="C15" t="str">
            <v>BEBETO</v>
          </cell>
          <cell r="D15" t="str">
            <v>Katarzyna Kuflińska</v>
          </cell>
          <cell r="E15" t="str">
            <v>KJ Lansada Milsko</v>
          </cell>
        </row>
        <row r="16">
          <cell r="B16">
            <v>9</v>
          </cell>
          <cell r="C16" t="str">
            <v>IRON</v>
          </cell>
          <cell r="D16" t="str">
            <v>Maciej Pawlik</v>
          </cell>
          <cell r="E16" t="str">
            <v>JKS Jaroszówka</v>
          </cell>
        </row>
        <row r="17">
          <cell r="B17">
            <v>10</v>
          </cell>
          <cell r="C17" t="str">
            <v>EUROSTAR</v>
          </cell>
          <cell r="D17" t="str">
            <v>Maja Gołębiowska</v>
          </cell>
          <cell r="E17" t="str">
            <v>BKJ Bogusławice</v>
          </cell>
        </row>
        <row r="18">
          <cell r="B18">
            <v>11</v>
          </cell>
          <cell r="C18" t="str">
            <v>LIZJUSZ</v>
          </cell>
          <cell r="D18" t="str">
            <v>Malwina Słowikowska</v>
          </cell>
          <cell r="E18" t="str">
            <v>KJ OSK Jaroszówka</v>
          </cell>
        </row>
        <row r="19">
          <cell r="B19">
            <v>12</v>
          </cell>
          <cell r="C19" t="str">
            <v>KARMAZYN</v>
          </cell>
          <cell r="D19" t="str">
            <v>Paweł Śniegucki</v>
          </cell>
          <cell r="E19" t="str">
            <v>JKS Jaroszówka</v>
          </cell>
        </row>
        <row r="20">
          <cell r="B20">
            <v>13</v>
          </cell>
          <cell r="C20" t="str">
            <v>CZOMBER</v>
          </cell>
          <cell r="D20" t="str">
            <v>Sebastian Bąk</v>
          </cell>
          <cell r="E20" t="str">
            <v>Taxus Reptowo</v>
          </cell>
        </row>
        <row r="21">
          <cell r="B21">
            <v>14</v>
          </cell>
          <cell r="C21" t="str">
            <v>SKIP</v>
          </cell>
          <cell r="D21" t="str">
            <v>Paulina Szybieniecka</v>
          </cell>
          <cell r="E21" t="str">
            <v>KJ OSK Jaroszówka</v>
          </cell>
        </row>
        <row r="22">
          <cell r="B22">
            <v>15</v>
          </cell>
          <cell r="C22" t="str">
            <v>SWOJAK</v>
          </cell>
          <cell r="D22" t="str">
            <v>Sylwia Pospieszna</v>
          </cell>
          <cell r="E22" t="str">
            <v>SKJ Sopot</v>
          </cell>
        </row>
        <row r="62">
          <cell r="C62" t="str">
            <v>Ewa Formicka</v>
          </cell>
          <cell r="D62" t="str">
            <v>Elimin.og.</v>
          </cell>
        </row>
        <row r="63">
          <cell r="C63" t="str">
            <v>Iza Bek Kaczkowska</v>
          </cell>
          <cell r="D63" t="str">
            <v>Elimin. Ujeż.</v>
          </cell>
        </row>
        <row r="64">
          <cell r="C64" t="str">
            <v>Zbigniew Bojda</v>
          </cell>
          <cell r="D64" t="str">
            <v>Elimin. Skoki.</v>
          </cell>
        </row>
        <row r="65">
          <cell r="C65" t="str">
            <v>Jerzy Woźniczko</v>
          </cell>
          <cell r="D65" t="str">
            <v>Elimin. Cross</v>
          </cell>
        </row>
        <row r="66">
          <cell r="C66" t="str">
            <v>Wojciech Mickunas</v>
          </cell>
          <cell r="D66" t="str">
            <v>Elimin I  KPK</v>
          </cell>
        </row>
        <row r="67">
          <cell r="C67" t="str">
            <v>Roman Krzyżanowski</v>
          </cell>
          <cell r="D67" t="str">
            <v>Elimin III  KPK</v>
          </cell>
        </row>
        <row r="68">
          <cell r="C68" t="str">
            <v>Dariusz Wadowski</v>
          </cell>
          <cell r="D68" t="str">
            <v>Elimin. czas</v>
          </cell>
        </row>
        <row r="69">
          <cell r="C69" t="str">
            <v>Elżbieta Dąbrowska</v>
          </cell>
          <cell r="D69" t="str">
            <v>Wycof.</v>
          </cell>
        </row>
        <row r="70">
          <cell r="C70" t="str">
            <v/>
          </cell>
          <cell r="D70" t="str">
            <v>Dyskwal.</v>
          </cell>
        </row>
        <row r="71">
          <cell r="C71" t="str">
            <v/>
          </cell>
          <cell r="D71" t="str">
            <v>Rezygn.</v>
          </cell>
        </row>
        <row r="72">
          <cell r="C72" t="str">
            <v/>
          </cell>
          <cell r="D72" t="str">
            <v>ddd</v>
          </cell>
        </row>
        <row r="73">
          <cell r="C73" t="str">
            <v/>
          </cell>
          <cell r="D73" t="str">
            <v>X</v>
          </cell>
        </row>
        <row r="74">
          <cell r="C74" t="str">
            <v/>
          </cell>
          <cell r="D74" t="str">
            <v>X</v>
          </cell>
        </row>
        <row r="75">
          <cell r="C75" t="str">
            <v/>
          </cell>
          <cell r="D75" t="str">
            <v>X</v>
          </cell>
        </row>
        <row r="76">
          <cell r="C76" t="str">
            <v/>
          </cell>
          <cell r="D76" t="str">
            <v>X</v>
          </cell>
        </row>
        <row r="77">
          <cell r="C77" t="str">
            <v/>
          </cell>
          <cell r="D77" t="str">
            <v>X</v>
          </cell>
        </row>
        <row r="78">
          <cell r="C78" t="str">
            <v/>
          </cell>
          <cell r="D78" t="str">
            <v>X</v>
          </cell>
        </row>
        <row r="79">
          <cell r="C79" t="str">
            <v/>
          </cell>
          <cell r="D79" t="str">
            <v>X</v>
          </cell>
        </row>
      </sheetData>
      <sheetData sheetId="2"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1">
          <cell r="F11" t="b">
            <v>1</v>
          </cell>
        </row>
        <row r="12">
          <cell r="F12" t="b">
            <v>1</v>
          </cell>
        </row>
        <row r="13">
          <cell r="F13" t="b">
            <v>1</v>
          </cell>
        </row>
        <row r="14">
          <cell r="F14" t="b">
            <v>1</v>
          </cell>
        </row>
        <row r="15">
          <cell r="F15" t="b">
            <v>1</v>
          </cell>
        </row>
        <row r="16">
          <cell r="F16" t="b">
            <v>1</v>
          </cell>
        </row>
        <row r="17">
          <cell r="F17" t="b">
            <v>1</v>
          </cell>
        </row>
        <row r="18">
          <cell r="F18" t="b">
            <v>1</v>
          </cell>
        </row>
        <row r="19">
          <cell r="F19" t="b">
            <v>1</v>
          </cell>
        </row>
        <row r="20">
          <cell r="F20" t="b">
            <v>1</v>
          </cell>
        </row>
        <row r="21">
          <cell r="F21" t="b">
            <v>1</v>
          </cell>
        </row>
      </sheetData>
      <sheetData sheetId="4">
        <row r="2">
          <cell r="D2" t="str">
            <v>Ujeżdżenie A -zestawienie ocen                                                                                                       Program FEI-CIC* 2002</v>
          </cell>
        </row>
      </sheetData>
      <sheetData sheetId="8">
        <row r="6">
          <cell r="G6">
            <v>1</v>
          </cell>
          <cell r="H6" t="str">
            <v>2</v>
          </cell>
          <cell r="I6" t="str">
            <v>3</v>
          </cell>
          <cell r="J6" t="str">
            <v>4A</v>
          </cell>
          <cell r="K6" t="str">
            <v>4B</v>
          </cell>
          <cell r="L6">
            <v>5</v>
          </cell>
          <cell r="M6">
            <v>6</v>
          </cell>
          <cell r="N6">
            <v>7</v>
          </cell>
          <cell r="O6">
            <v>8</v>
          </cell>
          <cell r="P6">
            <v>9</v>
          </cell>
          <cell r="Q6">
            <v>10</v>
          </cell>
        </row>
        <row r="56">
          <cell r="G56">
            <v>400</v>
          </cell>
          <cell r="J56">
            <v>300</v>
          </cell>
          <cell r="L56">
            <v>2</v>
          </cell>
          <cell r="N56">
            <v>40</v>
          </cell>
          <cell r="S56">
            <v>1</v>
          </cell>
          <cell r="U56">
            <v>20</v>
          </cell>
          <cell r="V56">
            <v>10</v>
          </cell>
          <cell r="X56">
            <v>13</v>
          </cell>
        </row>
      </sheetData>
      <sheetData sheetId="12">
        <row r="2">
          <cell r="A2" t="str">
            <v>Kl P</v>
          </cell>
        </row>
        <row r="3">
          <cell r="A3" t="str">
            <v>Niedziela, 12 września 2004 r.</v>
          </cell>
        </row>
      </sheetData>
      <sheetData sheetId="15">
        <row r="57">
          <cell r="AA57">
            <v>2250</v>
          </cell>
          <cell r="AF57">
            <v>500</v>
          </cell>
          <cell r="AI57">
            <v>4</v>
          </cell>
          <cell r="AJ57">
            <v>30</v>
          </cell>
          <cell r="AK57">
            <v>18</v>
          </cell>
          <cell r="AL57">
            <v>21</v>
          </cell>
        </row>
      </sheetData>
      <sheetData sheetId="17">
        <row r="3">
          <cell r="A3" t="str">
            <v>11-12 września 2004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 sędz. PT  (2)"/>
      <sheetName val="Lista start"/>
      <sheetName val="Lista start kopia"/>
      <sheetName val="Przegląd"/>
      <sheetName val="Przegląd kopia"/>
      <sheetName val="Ark. sędz.Ujeżdż."/>
      <sheetName val="Ark. sędz.Ujeżdż.kopia"/>
      <sheetName val="Ujeżdżenie"/>
      <sheetName val="Ujeżdżenie  kopia"/>
      <sheetName val=" Skoki "/>
      <sheetName val=" Skoki kopia"/>
      <sheetName val="Ujeżdż i skoki."/>
      <sheetName val="Ujeżdż i skoki. kopia"/>
      <sheetName val="Lista start PT"/>
      <sheetName val="Lista start PT kopia"/>
      <sheetName val="Arkusz sędz. PT "/>
      <sheetName val="Próba ter"/>
      <sheetName val="Próba ter kopia"/>
      <sheetName val="Wyniki końc "/>
      <sheetName val="Wyniki końc kopia"/>
    </sheetNames>
    <sheetDataSet>
      <sheetData sheetId="1">
        <row r="62">
          <cell r="D62" t="str">
            <v>Elimin.og.</v>
          </cell>
        </row>
        <row r="63">
          <cell r="D63" t="str">
            <v>Elimin. Ujeż.</v>
          </cell>
        </row>
        <row r="64">
          <cell r="D64" t="str">
            <v>Elimin. Skoki.</v>
          </cell>
        </row>
        <row r="65">
          <cell r="D65" t="str">
            <v>Elimin. Cross</v>
          </cell>
        </row>
        <row r="66">
          <cell r="D66" t="str">
            <v>Elimin I  KPK</v>
          </cell>
        </row>
        <row r="67">
          <cell r="D67" t="str">
            <v>Elimin III  KPK</v>
          </cell>
        </row>
        <row r="68">
          <cell r="D68" t="str">
            <v>Elimin. czas</v>
          </cell>
        </row>
        <row r="69">
          <cell r="D69" t="str">
            <v>Wycof.</v>
          </cell>
        </row>
        <row r="70">
          <cell r="D70" t="str">
            <v>Dyskwal.</v>
          </cell>
        </row>
        <row r="71">
          <cell r="D71" t="str">
            <v>Rezygn.</v>
          </cell>
        </row>
        <row r="72">
          <cell r="D72" t="str">
            <v>X</v>
          </cell>
        </row>
        <row r="73">
          <cell r="D73" t="str">
            <v>X</v>
          </cell>
        </row>
        <row r="74">
          <cell r="D74" t="str">
            <v>X</v>
          </cell>
        </row>
        <row r="75">
          <cell r="D75" t="str">
            <v>X</v>
          </cell>
        </row>
        <row r="76">
          <cell r="D76" t="str">
            <v>X</v>
          </cell>
        </row>
        <row r="77">
          <cell r="D77" t="str">
            <v>X</v>
          </cell>
        </row>
        <row r="78">
          <cell r="D78" t="str">
            <v>X</v>
          </cell>
        </row>
        <row r="79">
          <cell r="D7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zbiorcza"/>
      <sheetName val="Lista start"/>
      <sheetName val="Lista start kopia"/>
      <sheetName val="Przegląd"/>
      <sheetName val="Przegląd kopia"/>
      <sheetName val="Ark. sędz.Ujeżdż."/>
      <sheetName val="Ark. sędz.Ujeżdż.kopia"/>
      <sheetName val="Ujeżdżenie"/>
      <sheetName val="Ujeżdżenie  kopia"/>
      <sheetName val=" Skoki "/>
      <sheetName val=" Skoki kopia"/>
      <sheetName val="Ujeżdż i skoki."/>
      <sheetName val="Ujeżdż i skoki. kopia"/>
      <sheetName val="Lista start PT"/>
      <sheetName val="Lista start PT kopia"/>
      <sheetName val="Arkusz sędz. PT "/>
      <sheetName val="Próba ter"/>
      <sheetName val="Próba ter kopia"/>
      <sheetName val="Wyniki końc "/>
      <sheetName val="Wyniki końc kopia"/>
    </sheetNames>
    <sheetDataSet>
      <sheetData sheetId="1">
        <row r="1">
          <cell r="A1" t="str">
            <v>Zawody Ogólnopolskie                                                                                                                                Oficjalne WKKW                                                                                             </v>
          </cell>
        </row>
        <row r="2">
          <cell r="A2" t="str">
            <v>Kl. L</v>
          </cell>
          <cell r="E2" t="str">
            <v> Klub Jeździecki Ośrodek Sportów Konnych Jaroszówka                                                                                            i Stadnina Koni Jaroszówka                                   </v>
          </cell>
        </row>
        <row r="3">
          <cell r="A3" t="str">
            <v>Sobota, 11 września  2004 r.</v>
          </cell>
        </row>
        <row r="69">
          <cell r="C69" t="str">
            <v>Ewa Formicka</v>
          </cell>
          <cell r="D69" t="str">
            <v>Elimin.og.</v>
          </cell>
        </row>
        <row r="70">
          <cell r="C70" t="str">
            <v>Iza Bek Kaczkowska</v>
          </cell>
          <cell r="D70" t="str">
            <v>Elimin. Ujeż.</v>
          </cell>
        </row>
        <row r="71">
          <cell r="C71" t="str">
            <v>Zbigniew Bojda</v>
          </cell>
          <cell r="D71" t="str">
            <v>Elimin. Skoki.</v>
          </cell>
        </row>
        <row r="72">
          <cell r="C72" t="str">
            <v>Jerzy Woźniczko</v>
          </cell>
          <cell r="D72" t="str">
            <v>Elimin. Cross</v>
          </cell>
        </row>
        <row r="73">
          <cell r="C73" t="str">
            <v>Wojciech Mickunas</v>
          </cell>
          <cell r="D73" t="str">
            <v>Elimin I  KPK</v>
          </cell>
        </row>
        <row r="74">
          <cell r="C74" t="str">
            <v>Roman Krzyżanowski</v>
          </cell>
          <cell r="D74" t="str">
            <v>Elimin III  KPK</v>
          </cell>
        </row>
        <row r="75">
          <cell r="C75" t="str">
            <v>Dariusz Wadowski</v>
          </cell>
          <cell r="D75" t="str">
            <v>Elimin. czas</v>
          </cell>
        </row>
        <row r="76">
          <cell r="C76" t="str">
            <v>Elżbieta Dąbrowska</v>
          </cell>
          <cell r="D76" t="str">
            <v>Wycof.</v>
          </cell>
        </row>
        <row r="77">
          <cell r="D77" t="str">
            <v>Dyskwal.</v>
          </cell>
        </row>
        <row r="78">
          <cell r="D78" t="str">
            <v>Rezygn.</v>
          </cell>
        </row>
        <row r="79">
          <cell r="D79" t="str">
            <v>ddd</v>
          </cell>
        </row>
        <row r="80">
          <cell r="D80" t="str">
            <v>X</v>
          </cell>
        </row>
        <row r="81">
          <cell r="D81" t="str">
            <v>X</v>
          </cell>
        </row>
        <row r="82">
          <cell r="C82" t="str">
            <v/>
          </cell>
          <cell r="D82" t="str">
            <v>X</v>
          </cell>
        </row>
        <row r="83">
          <cell r="C83" t="str">
            <v/>
          </cell>
          <cell r="D83" t="str">
            <v>X</v>
          </cell>
        </row>
        <row r="84">
          <cell r="C84" t="str">
            <v/>
          </cell>
          <cell r="D84" t="str">
            <v>X</v>
          </cell>
        </row>
        <row r="85">
          <cell r="C85" t="str">
            <v/>
          </cell>
          <cell r="D85" t="str">
            <v>X</v>
          </cell>
        </row>
        <row r="86">
          <cell r="C86" t="str">
            <v/>
          </cell>
          <cell r="D86" t="str">
            <v>X</v>
          </cell>
        </row>
      </sheetData>
      <sheetData sheetId="3"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  <row r="11">
          <cell r="F11" t="b">
            <v>1</v>
          </cell>
        </row>
        <row r="12">
          <cell r="F12" t="b">
            <v>1</v>
          </cell>
        </row>
        <row r="13">
          <cell r="F13" t="b">
            <v>1</v>
          </cell>
        </row>
        <row r="14">
          <cell r="F14" t="b">
            <v>1</v>
          </cell>
        </row>
        <row r="15">
          <cell r="F15" t="b">
            <v>1</v>
          </cell>
        </row>
        <row r="16">
          <cell r="F16" t="b">
            <v>1</v>
          </cell>
        </row>
        <row r="17">
          <cell r="F17" t="b">
            <v>1</v>
          </cell>
        </row>
        <row r="18">
          <cell r="F18" t="b">
            <v>1</v>
          </cell>
        </row>
        <row r="19">
          <cell r="F19" t="b">
            <v>1</v>
          </cell>
        </row>
        <row r="20">
          <cell r="F20" t="b">
            <v>1</v>
          </cell>
        </row>
        <row r="21">
          <cell r="F21" t="b">
            <v>1</v>
          </cell>
        </row>
        <row r="22">
          <cell r="F22" t="b">
            <v>1</v>
          </cell>
        </row>
        <row r="23">
          <cell r="F23" t="b">
            <v>1</v>
          </cell>
        </row>
        <row r="24">
          <cell r="F24" t="b">
            <v>1</v>
          </cell>
        </row>
        <row r="25">
          <cell r="F25" t="b">
            <v>1</v>
          </cell>
        </row>
        <row r="26">
          <cell r="F26" t="b">
            <v>1</v>
          </cell>
        </row>
        <row r="27">
          <cell r="F27" t="b">
            <v>1</v>
          </cell>
        </row>
        <row r="28">
          <cell r="F28" t="b">
            <v>1</v>
          </cell>
        </row>
        <row r="29">
          <cell r="F29" t="b">
            <v>1</v>
          </cell>
        </row>
        <row r="30">
          <cell r="F30" t="b">
            <v>1</v>
          </cell>
        </row>
        <row r="31">
          <cell r="F31" t="b">
            <v>1</v>
          </cell>
        </row>
        <row r="32">
          <cell r="F32" t="b">
            <v>1</v>
          </cell>
        </row>
        <row r="33">
          <cell r="F33" t="b">
            <v>1</v>
          </cell>
        </row>
        <row r="34">
          <cell r="F34" t="b">
            <v>1</v>
          </cell>
        </row>
        <row r="35">
          <cell r="F35" t="b">
            <v>1</v>
          </cell>
        </row>
        <row r="36">
          <cell r="F36" t="b">
            <v>1</v>
          </cell>
        </row>
        <row r="37">
          <cell r="F37" t="b">
            <v>1</v>
          </cell>
        </row>
        <row r="38">
          <cell r="F38" t="b">
            <v>1</v>
          </cell>
        </row>
        <row r="45">
          <cell r="F45" t="b">
            <v>1</v>
          </cell>
        </row>
        <row r="48">
          <cell r="F48" t="b">
            <v>1</v>
          </cell>
        </row>
        <row r="51">
          <cell r="F51" t="b">
            <v>1</v>
          </cell>
        </row>
        <row r="54">
          <cell r="F54" t="b">
            <v>1</v>
          </cell>
        </row>
        <row r="57">
          <cell r="F57" t="b">
            <v>1</v>
          </cell>
        </row>
      </sheetData>
      <sheetData sheetId="5">
        <row r="2">
          <cell r="A2" t="str">
            <v>Kl. L</v>
          </cell>
        </row>
      </sheetData>
      <sheetData sheetId="9">
        <row r="2">
          <cell r="A2" t="str">
            <v>Kl. L</v>
          </cell>
        </row>
        <row r="6">
          <cell r="G6" t="str">
            <v>1</v>
          </cell>
          <cell r="H6" t="str">
            <v>2</v>
          </cell>
          <cell r="I6" t="str">
            <v>3</v>
          </cell>
          <cell r="J6" t="str">
            <v>4A</v>
          </cell>
          <cell r="K6" t="str">
            <v>4B</v>
          </cell>
          <cell r="L6">
            <v>5</v>
          </cell>
          <cell r="M6">
            <v>6</v>
          </cell>
          <cell r="N6">
            <v>7</v>
          </cell>
          <cell r="O6">
            <v>8</v>
          </cell>
          <cell r="P6">
            <v>9</v>
          </cell>
          <cell r="Q6">
            <v>10</v>
          </cell>
        </row>
        <row r="63">
          <cell r="G63">
            <v>400</v>
          </cell>
          <cell r="J63">
            <v>300</v>
          </cell>
          <cell r="L63">
            <v>2</v>
          </cell>
          <cell r="N63">
            <v>40</v>
          </cell>
          <cell r="P63">
            <v>1</v>
          </cell>
          <cell r="R63">
            <v>20</v>
          </cell>
          <cell r="S63">
            <v>10</v>
          </cell>
          <cell r="U63">
            <v>11</v>
          </cell>
        </row>
      </sheetData>
      <sheetData sheetId="13">
        <row r="3">
          <cell r="A3" t="str">
            <v>Niedziela,12 września  2004 r.</v>
          </cell>
        </row>
      </sheetData>
      <sheetData sheetId="16">
        <row r="2">
          <cell r="A2" t="str">
            <v>Kl. L</v>
          </cell>
        </row>
        <row r="64">
          <cell r="S64">
            <v>2000</v>
          </cell>
          <cell r="X64">
            <v>470</v>
          </cell>
          <cell r="AA64">
            <v>4</v>
          </cell>
          <cell r="AB64">
            <v>16</v>
          </cell>
          <cell r="AC64">
            <v>14</v>
          </cell>
          <cell r="AD64">
            <v>18</v>
          </cell>
        </row>
      </sheetData>
      <sheetData sheetId="18">
        <row r="3">
          <cell r="A3" t="str">
            <v>11-12 września 2004 r.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"/>
      <sheetName val="Lista start kopia"/>
      <sheetName val="Przegląd"/>
      <sheetName val="Przegląd kopia"/>
      <sheetName val="Ark. sędz.Ujeżdż."/>
      <sheetName val="Ark. sędz.Ujeżdż kopia"/>
      <sheetName val="Ujeżdżenie"/>
      <sheetName val="Ujeżdżenie  kopia"/>
      <sheetName val=" Skoki "/>
      <sheetName val=" Skoki kopia"/>
      <sheetName val="Ujeżdż i skoki."/>
      <sheetName val="Ujeżdż i skoki kopia"/>
      <sheetName val="Lista start PT"/>
      <sheetName val="Lista start PT kopia"/>
      <sheetName val="Arkusz sędz. PT "/>
      <sheetName val="Próba ter"/>
      <sheetName val="Próba ter kopia"/>
      <sheetName val="Wyniki końc "/>
      <sheetName val="Wyniki końcCNC jed"/>
    </sheetNames>
    <sheetDataSet>
      <sheetData sheetId="0">
        <row r="1">
          <cell r="A1" t="str">
            <v>Zawody Ogólnopolskie                                                                                                                                           Oficjalne   WKKW                                                                                </v>
          </cell>
        </row>
        <row r="2">
          <cell r="A2" t="str">
            <v>Kl CNC*</v>
          </cell>
          <cell r="E2" t="str">
            <v>Klub Jeździecki Ośrodek Sportów Konnych                                                                                                                                              i Stadnina Koni  Jaroszówka                                               </v>
          </cell>
        </row>
        <row r="3">
          <cell r="A3" t="str">
            <v>Sobota, 11 września 2004 r.</v>
          </cell>
        </row>
        <row r="62">
          <cell r="C62" t="str">
            <v>Ewa Formicka</v>
          </cell>
          <cell r="D62" t="str">
            <v>Elimin.og.</v>
          </cell>
        </row>
        <row r="63">
          <cell r="C63" t="str">
            <v>Iza Bek Kaczkowska</v>
          </cell>
          <cell r="D63" t="str">
            <v>Elimin. Ujeż.</v>
          </cell>
        </row>
        <row r="64">
          <cell r="C64" t="str">
            <v>Zbigniew Bojda</v>
          </cell>
          <cell r="D64" t="str">
            <v>Elimin. Skoki.</v>
          </cell>
        </row>
        <row r="65">
          <cell r="C65" t="str">
            <v>Jerzy Woźniczko</v>
          </cell>
          <cell r="D65" t="str">
            <v>Elimin. Cross</v>
          </cell>
        </row>
        <row r="66">
          <cell r="C66" t="str">
            <v>Wojciech Mickunas</v>
          </cell>
          <cell r="D66" t="str">
            <v>Elimin I  KPK</v>
          </cell>
        </row>
        <row r="67">
          <cell r="C67" t="str">
            <v>Roman Krzyżanowski</v>
          </cell>
          <cell r="D67" t="str">
            <v>Elimin III  KPK</v>
          </cell>
        </row>
        <row r="68">
          <cell r="C68" t="str">
            <v>Dariusz Wadowski</v>
          </cell>
          <cell r="D68" t="str">
            <v>Elimin. czas</v>
          </cell>
        </row>
        <row r="69">
          <cell r="C69" t="str">
            <v>Elżbieta Dąbrowska</v>
          </cell>
          <cell r="D69" t="str">
            <v>Wycof.</v>
          </cell>
        </row>
        <row r="70">
          <cell r="C70" t="str">
            <v/>
          </cell>
          <cell r="D70" t="str">
            <v>Dyskwal.</v>
          </cell>
        </row>
        <row r="71">
          <cell r="C71" t="str">
            <v/>
          </cell>
          <cell r="D71" t="str">
            <v>Rezygn.</v>
          </cell>
        </row>
        <row r="72">
          <cell r="C72" t="str">
            <v/>
          </cell>
          <cell r="D72" t="str">
            <v>ddd</v>
          </cell>
        </row>
        <row r="73">
          <cell r="C73" t="str">
            <v/>
          </cell>
          <cell r="D73" t="str">
            <v>X</v>
          </cell>
        </row>
        <row r="74">
          <cell r="C74" t="str">
            <v/>
          </cell>
          <cell r="D74" t="str">
            <v>X</v>
          </cell>
        </row>
        <row r="75">
          <cell r="C75" t="str">
            <v/>
          </cell>
          <cell r="D75" t="str">
            <v>X</v>
          </cell>
        </row>
        <row r="76">
          <cell r="C76" t="str">
            <v/>
          </cell>
          <cell r="D76" t="str">
            <v>X</v>
          </cell>
        </row>
        <row r="77">
          <cell r="C77" t="str">
            <v/>
          </cell>
          <cell r="D77" t="str">
            <v>X</v>
          </cell>
        </row>
        <row r="78">
          <cell r="C78" t="str">
            <v/>
          </cell>
          <cell r="D78" t="str">
            <v>X</v>
          </cell>
        </row>
        <row r="79">
          <cell r="C79" t="str">
            <v/>
          </cell>
          <cell r="D79" t="str">
            <v>X</v>
          </cell>
        </row>
      </sheetData>
      <sheetData sheetId="2"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  <row r="11">
          <cell r="F11" t="b">
            <v>1</v>
          </cell>
        </row>
        <row r="12">
          <cell r="F12" t="b">
            <v>1</v>
          </cell>
        </row>
        <row r="13">
          <cell r="F13" t="b">
            <v>1</v>
          </cell>
        </row>
        <row r="14">
          <cell r="F14" t="b">
            <v>1</v>
          </cell>
        </row>
        <row r="15">
          <cell r="F15" t="b">
            <v>1</v>
          </cell>
        </row>
        <row r="16">
          <cell r="F16" t="b">
            <v>1</v>
          </cell>
        </row>
        <row r="17">
          <cell r="F17" t="b">
            <v>1</v>
          </cell>
        </row>
        <row r="18">
          <cell r="F18" t="b">
            <v>1</v>
          </cell>
        </row>
        <row r="19">
          <cell r="F19" t="b">
            <v>1</v>
          </cell>
        </row>
        <row r="20">
          <cell r="F20" t="b">
            <v>1</v>
          </cell>
        </row>
        <row r="21">
          <cell r="F21" t="b">
            <v>1</v>
          </cell>
        </row>
        <row r="22">
          <cell r="F22" t="b">
            <v>1</v>
          </cell>
        </row>
      </sheetData>
      <sheetData sheetId="4">
        <row r="2">
          <cell r="D2" t="str">
            <v>Ujeżdżenie A -zestawienie ocen                                                                                                       Program FEI-CIC* 2002</v>
          </cell>
        </row>
      </sheetData>
      <sheetData sheetId="8">
        <row r="6">
          <cell r="G6">
            <v>1</v>
          </cell>
          <cell r="H6" t="str">
            <v>2</v>
          </cell>
          <cell r="I6" t="str">
            <v>3</v>
          </cell>
          <cell r="J6" t="str">
            <v>4A</v>
          </cell>
          <cell r="K6" t="str">
            <v>4B</v>
          </cell>
          <cell r="L6" t="str">
            <v>4C</v>
          </cell>
          <cell r="M6">
            <v>5</v>
          </cell>
          <cell r="N6">
            <v>6</v>
          </cell>
          <cell r="O6" t="str">
            <v>7A</v>
          </cell>
          <cell r="P6" t="str">
            <v>7B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</row>
        <row r="56">
          <cell r="G56">
            <v>480</v>
          </cell>
          <cell r="J56">
            <v>350</v>
          </cell>
          <cell r="L56">
            <v>2</v>
          </cell>
          <cell r="N56">
            <v>46</v>
          </cell>
          <cell r="S56">
            <v>1</v>
          </cell>
          <cell r="U56">
            <v>23</v>
          </cell>
          <cell r="V56">
            <v>10</v>
          </cell>
          <cell r="X56">
            <v>14</v>
          </cell>
        </row>
      </sheetData>
      <sheetData sheetId="12">
        <row r="2">
          <cell r="A2" t="str">
            <v>Kl CNC*</v>
          </cell>
        </row>
        <row r="3">
          <cell r="A3" t="str">
            <v>Niedziela, 12 września 2004 r.</v>
          </cell>
        </row>
      </sheetData>
      <sheetData sheetId="15">
        <row r="57">
          <cell r="AC57">
            <v>3250</v>
          </cell>
          <cell r="AH57">
            <v>500</v>
          </cell>
          <cell r="AK57">
            <v>6</v>
          </cell>
          <cell r="AL57">
            <v>30</v>
          </cell>
          <cell r="AM57">
            <v>21</v>
          </cell>
          <cell r="AN57">
            <v>28</v>
          </cell>
        </row>
      </sheetData>
      <sheetData sheetId="17">
        <row r="3">
          <cell r="A3" t="str">
            <v>11-12 września 2004 r.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"/>
      <sheetName val="Lista start kopia"/>
      <sheetName val="Przegląd"/>
      <sheetName val="Przegląd kopia"/>
      <sheetName val="Ark. sędz.Ujeżdż."/>
      <sheetName val="Ark. sędz.Ujeżdż kopia"/>
      <sheetName val="Ujeżdżenie"/>
      <sheetName val="Ujeżdżenie  kopia"/>
      <sheetName val=" Skoki "/>
      <sheetName val=" Skoki kopia"/>
      <sheetName val="Ujeżdż i skoki."/>
      <sheetName val="Ujeżdż i skoki kopia"/>
      <sheetName val="Lista start PT"/>
      <sheetName val="Lista start PT kopia"/>
      <sheetName val="Arkusz sędz. PT "/>
      <sheetName val="Próba ter"/>
      <sheetName val="Próba ter kopia"/>
      <sheetName val="Wyniki końc "/>
      <sheetName val="Wyniki końc kopia"/>
    </sheetNames>
    <sheetDataSet>
      <sheetData sheetId="0">
        <row r="1">
          <cell r="A1" t="str">
            <v>Zawody Ogólnopolskie                                                                                                                         Oficjalne WKKW   Memoriał "Łupaszków"                                                                             </v>
          </cell>
        </row>
        <row r="2">
          <cell r="A2" t="str">
            <v>Kl. CNC**</v>
          </cell>
          <cell r="E2" t="str">
            <v>Klub Jeździecki Ośrodek Sportów Konnych                                                                                                     i Stadnina Koni Jaroszówka                                                                                         </v>
          </cell>
        </row>
        <row r="3">
          <cell r="A3" t="str">
            <v>Sobota, 11 września  2004 r.</v>
          </cell>
        </row>
        <row r="62">
          <cell r="C62" t="str">
            <v>Ewa Formicka</v>
          </cell>
          <cell r="D62" t="str">
            <v>Elimin.og.</v>
          </cell>
        </row>
        <row r="63">
          <cell r="C63" t="str">
            <v>Iza Bek Kaczkowska</v>
          </cell>
          <cell r="D63" t="str">
            <v>Elimin. Ujeż.</v>
          </cell>
        </row>
        <row r="64">
          <cell r="C64" t="str">
            <v>Zbigniew Bojda</v>
          </cell>
          <cell r="D64" t="str">
            <v>Elimin. Skoki.</v>
          </cell>
        </row>
        <row r="65">
          <cell r="C65" t="str">
            <v>Jerzy Woźniczko</v>
          </cell>
          <cell r="D65" t="str">
            <v>Elimin. Cross</v>
          </cell>
        </row>
        <row r="66">
          <cell r="C66" t="str">
            <v>Wojciech Mickunas</v>
          </cell>
          <cell r="D66" t="str">
            <v>Elimin I  KPK</v>
          </cell>
        </row>
        <row r="67">
          <cell r="C67" t="str">
            <v>Roman Krzyżanowski</v>
          </cell>
          <cell r="D67" t="str">
            <v>Elimin III  KPK</v>
          </cell>
        </row>
        <row r="68">
          <cell r="C68" t="str">
            <v>Dariusz Wadowski</v>
          </cell>
          <cell r="D68" t="str">
            <v>Elimin. czas</v>
          </cell>
        </row>
        <row r="69">
          <cell r="C69" t="str">
            <v>Elżbieta Dąbrowska</v>
          </cell>
          <cell r="D69" t="str">
            <v>Wycof.</v>
          </cell>
        </row>
        <row r="70">
          <cell r="C70" t="str">
            <v/>
          </cell>
          <cell r="D70" t="str">
            <v>Dyskwal.</v>
          </cell>
        </row>
        <row r="71">
          <cell r="C71" t="str">
            <v/>
          </cell>
          <cell r="D71" t="str">
            <v>Rezygn.</v>
          </cell>
        </row>
        <row r="72">
          <cell r="C72" t="str">
            <v/>
          </cell>
          <cell r="D72" t="str">
            <v>ddd</v>
          </cell>
        </row>
        <row r="73">
          <cell r="C73" t="str">
            <v/>
          </cell>
          <cell r="D73" t="str">
            <v>X</v>
          </cell>
        </row>
        <row r="74">
          <cell r="C74" t="str">
            <v/>
          </cell>
          <cell r="D74" t="str">
            <v>X</v>
          </cell>
        </row>
        <row r="75">
          <cell r="C75" t="str">
            <v/>
          </cell>
          <cell r="D75" t="str">
            <v>X</v>
          </cell>
        </row>
        <row r="76">
          <cell r="C76" t="str">
            <v/>
          </cell>
          <cell r="D76" t="str">
            <v>X</v>
          </cell>
        </row>
        <row r="77">
          <cell r="C77" t="str">
            <v/>
          </cell>
          <cell r="D77" t="str">
            <v>X</v>
          </cell>
        </row>
        <row r="78">
          <cell r="C78" t="str">
            <v/>
          </cell>
          <cell r="D78" t="str">
            <v>X</v>
          </cell>
        </row>
        <row r="79">
          <cell r="C79" t="str">
            <v/>
          </cell>
          <cell r="D79" t="str">
            <v>X</v>
          </cell>
        </row>
      </sheetData>
      <sheetData sheetId="2"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  <row r="11">
          <cell r="F11" t="b">
            <v>1</v>
          </cell>
        </row>
        <row r="12">
          <cell r="F12" t="b">
            <v>1</v>
          </cell>
        </row>
        <row r="13">
          <cell r="F13" t="b">
            <v>1</v>
          </cell>
        </row>
        <row r="14">
          <cell r="F14" t="b">
            <v>1</v>
          </cell>
        </row>
        <row r="16">
          <cell r="F16" t="b">
            <v>1</v>
          </cell>
        </row>
        <row r="19">
          <cell r="F19" t="b">
            <v>1</v>
          </cell>
        </row>
        <row r="22">
          <cell r="F22" t="b">
            <v>1</v>
          </cell>
        </row>
        <row r="25">
          <cell r="F25" t="b">
            <v>1</v>
          </cell>
        </row>
        <row r="28">
          <cell r="F28" t="b">
            <v>1</v>
          </cell>
        </row>
      </sheetData>
      <sheetData sheetId="4">
        <row r="2">
          <cell r="D2" t="str">
            <v>Ujeżdżenie A -zestawienie ocen                                                                                                       Program FEI-CIC** 2002</v>
          </cell>
        </row>
      </sheetData>
      <sheetData sheetId="8">
        <row r="6">
          <cell r="G6" t="str">
            <v>1</v>
          </cell>
          <cell r="H6" t="str">
            <v>2</v>
          </cell>
          <cell r="I6" t="str">
            <v>3</v>
          </cell>
          <cell r="J6" t="str">
            <v>4A</v>
          </cell>
          <cell r="K6" t="str">
            <v>4B</v>
          </cell>
          <cell r="L6" t="str">
            <v>4C</v>
          </cell>
          <cell r="M6">
            <v>5</v>
          </cell>
          <cell r="N6">
            <v>6</v>
          </cell>
          <cell r="O6" t="str">
            <v>7A</v>
          </cell>
          <cell r="P6" t="str">
            <v>7B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</row>
        <row r="56">
          <cell r="G56">
            <v>480</v>
          </cell>
          <cell r="J56">
            <v>350</v>
          </cell>
          <cell r="L56">
            <v>2</v>
          </cell>
          <cell r="N56">
            <v>46</v>
          </cell>
          <cell r="S56">
            <v>1</v>
          </cell>
          <cell r="U56">
            <v>23</v>
          </cell>
          <cell r="V56">
            <v>11</v>
          </cell>
          <cell r="X56">
            <v>14</v>
          </cell>
        </row>
      </sheetData>
      <sheetData sheetId="12">
        <row r="2">
          <cell r="A2" t="str">
            <v>Kl. CNC**</v>
          </cell>
        </row>
        <row r="3">
          <cell r="A3" t="str">
            <v>Niedziela, 12 września 2004 r.</v>
          </cell>
        </row>
      </sheetData>
      <sheetData sheetId="15">
        <row r="7">
          <cell r="F7">
            <v>1</v>
          </cell>
          <cell r="G7">
            <v>2</v>
          </cell>
          <cell r="H7">
            <v>3</v>
          </cell>
          <cell r="I7">
            <v>4</v>
          </cell>
          <cell r="J7">
            <v>5</v>
          </cell>
          <cell r="K7">
            <v>6</v>
          </cell>
          <cell r="L7">
            <v>7</v>
          </cell>
          <cell r="M7" t="str">
            <v>8A</v>
          </cell>
          <cell r="N7" t="str">
            <v>8B</v>
          </cell>
          <cell r="O7" t="str">
            <v>8C</v>
          </cell>
          <cell r="P7">
            <v>9</v>
          </cell>
          <cell r="Q7" t="str">
            <v>10A</v>
          </cell>
          <cell r="R7" t="str">
            <v>10B</v>
          </cell>
          <cell r="S7">
            <v>11</v>
          </cell>
          <cell r="T7">
            <v>12</v>
          </cell>
          <cell r="U7" t="str">
            <v>13A</v>
          </cell>
          <cell r="V7" t="str">
            <v>13B</v>
          </cell>
          <cell r="W7" t="str">
            <v>13C</v>
          </cell>
          <cell r="X7" t="str">
            <v>13D</v>
          </cell>
          <cell r="Y7" t="str">
            <v>14A</v>
          </cell>
          <cell r="Z7" t="str">
            <v>14B</v>
          </cell>
          <cell r="AA7" t="str">
            <v>14C</v>
          </cell>
          <cell r="AB7" t="str">
            <v>15A</v>
          </cell>
          <cell r="AC7" t="str">
            <v>15B</v>
          </cell>
          <cell r="AD7">
            <v>16</v>
          </cell>
          <cell r="AE7">
            <v>17</v>
          </cell>
          <cell r="AF7">
            <v>18</v>
          </cell>
          <cell r="AG7" t="str">
            <v>19A</v>
          </cell>
          <cell r="AH7" t="str">
            <v>19B</v>
          </cell>
          <cell r="AI7">
            <v>20</v>
          </cell>
          <cell r="AJ7" t="str">
            <v>21A</v>
          </cell>
          <cell r="AK7" t="str">
            <v>21B</v>
          </cell>
          <cell r="AL7" t="str">
            <v>21C</v>
          </cell>
          <cell r="AM7">
            <v>22</v>
          </cell>
        </row>
        <row r="57">
          <cell r="AI57">
            <v>3575</v>
          </cell>
          <cell r="AN57">
            <v>520</v>
          </cell>
          <cell r="AQ57">
            <v>6</v>
          </cell>
          <cell r="AR57">
            <v>53</v>
          </cell>
          <cell r="AS57">
            <v>22</v>
          </cell>
          <cell r="AT57">
            <v>35</v>
          </cell>
        </row>
      </sheetData>
      <sheetData sheetId="17">
        <row r="3">
          <cell r="A3" t="str">
            <v>11-12 września 2004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A1">
      <selection activeCell="C10" sqref="C10:C12"/>
    </sheetView>
  </sheetViews>
  <sheetFormatPr defaultColWidth="9.00390625" defaultRowHeight="12.75"/>
  <cols>
    <col min="1" max="1" width="4.625" style="3" customWidth="1"/>
    <col min="2" max="2" width="14.00390625" style="3" customWidth="1"/>
    <col min="3" max="3" width="20.875" style="3" customWidth="1"/>
    <col min="4" max="4" width="18.375" style="3" customWidth="1"/>
    <col min="5" max="5" width="5.375" style="3" customWidth="1"/>
    <col min="6" max="22" width="3.875" style="3" customWidth="1"/>
    <col min="23" max="24" width="5.00390625" style="3" customWidth="1"/>
    <col min="25" max="25" width="5.625" style="3" customWidth="1"/>
    <col min="26" max="26" width="8.625" style="3" customWidth="1"/>
    <col min="27" max="27" width="10.625" style="3" hidden="1" customWidth="1"/>
    <col min="28" max="28" width="15.875" style="3" hidden="1" customWidth="1"/>
    <col min="29" max="29" width="17.50390625" style="3" hidden="1" customWidth="1"/>
    <col min="30" max="30" width="17.00390625" style="3" hidden="1" customWidth="1"/>
    <col min="31" max="31" width="11.875" style="3" hidden="1" customWidth="1"/>
    <col min="32" max="32" width="11.375" style="3" hidden="1" customWidth="1"/>
    <col min="33" max="33" width="0" style="3" hidden="1" customWidth="1"/>
    <col min="34" max="34" width="10.625" style="3" hidden="1" customWidth="1"/>
    <col min="35" max="35" width="17.00390625" style="3" hidden="1" customWidth="1"/>
    <col min="36" max="36" width="0" style="3" hidden="1" customWidth="1"/>
    <col min="37" max="16384" width="9.375" style="3" customWidth="1"/>
  </cols>
  <sheetData>
    <row r="1" spans="1:21" ht="78" customHeight="1">
      <c r="A1" s="68" t="str">
        <f>'[3]Lista start'!A1:C1</f>
        <v>Zawody Ogólnopolskie                                                                                                                                Oficjalne WKKW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                                                                                          Jaroszówka 11-12 września 2004</v>
      </c>
      <c r="B1" s="68"/>
      <c r="C1" s="68"/>
      <c r="D1" s="68"/>
      <c r="E1" s="1"/>
      <c r="F1" s="2"/>
      <c r="R1" s="157" t="s">
        <v>0</v>
      </c>
      <c r="S1" s="157"/>
      <c r="T1" s="157"/>
      <c r="U1" s="157"/>
    </row>
    <row r="2" spans="1:26" ht="30.75" customHeight="1">
      <c r="A2" s="179" t="str">
        <f>'[3]Ark. sędz.Ujeżdż.'!A2:C2</f>
        <v>Kl. L</v>
      </c>
      <c r="B2" s="179"/>
      <c r="C2" s="179"/>
      <c r="D2" s="170" t="s">
        <v>219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40" t="str">
        <f>'[3]Lista start'!E2</f>
        <v> Klub Jeździecki Ośrodek Sportów Konnych Jaroszówka                                                                                            i Stadnina Koni Jaroszówka                                   </v>
      </c>
      <c r="S2" s="140"/>
      <c r="T2" s="140"/>
      <c r="U2" s="140"/>
      <c r="V2" s="140"/>
      <c r="W2" s="140"/>
      <c r="X2" s="140"/>
      <c r="Y2" s="140"/>
      <c r="Z2" s="140"/>
    </row>
    <row r="3" spans="1:26" ht="18.75" customHeight="1">
      <c r="A3" s="179" t="str">
        <f>'[3]Lista start'!A3:B3</f>
        <v>Sobota, 11 września  2004 r.</v>
      </c>
      <c r="B3" s="131"/>
      <c r="C3" s="131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40"/>
      <c r="S3" s="140"/>
      <c r="T3" s="140"/>
      <c r="U3" s="140"/>
      <c r="V3" s="140"/>
      <c r="W3" s="140"/>
      <c r="X3" s="140"/>
      <c r="Y3" s="140"/>
      <c r="Z3" s="140"/>
    </row>
    <row r="4" ht="12.75">
      <c r="M4" s="7"/>
    </row>
    <row r="5" spans="1:26" ht="20.25" customHeight="1">
      <c r="A5" s="184" t="s">
        <v>1</v>
      </c>
      <c r="B5" s="192" t="s">
        <v>2</v>
      </c>
      <c r="C5" s="46" t="s">
        <v>3</v>
      </c>
      <c r="D5" s="192" t="s">
        <v>4</v>
      </c>
      <c r="E5" s="184" t="s">
        <v>5</v>
      </c>
      <c r="F5" s="188" t="s">
        <v>215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90"/>
      <c r="W5" s="186" t="s">
        <v>216</v>
      </c>
      <c r="X5" s="186" t="s">
        <v>8</v>
      </c>
      <c r="Y5" s="49" t="s">
        <v>9</v>
      </c>
      <c r="Z5" s="136" t="s">
        <v>10</v>
      </c>
    </row>
    <row r="6" spans="1:26" ht="22.5" customHeight="1">
      <c r="A6" s="185"/>
      <c r="B6" s="46"/>
      <c r="C6" s="47"/>
      <c r="D6" s="46"/>
      <c r="E6" s="185"/>
      <c r="F6" s="9">
        <v>1</v>
      </c>
      <c r="G6" s="9">
        <v>2</v>
      </c>
      <c r="H6" s="112">
        <v>3</v>
      </c>
      <c r="I6" s="9">
        <v>4</v>
      </c>
      <c r="J6" s="9">
        <v>5</v>
      </c>
      <c r="K6" s="112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112">
        <v>12</v>
      </c>
      <c r="R6" s="9">
        <v>13</v>
      </c>
      <c r="S6" s="113">
        <v>1</v>
      </c>
      <c r="T6" s="113">
        <v>2</v>
      </c>
      <c r="U6" s="113">
        <v>3</v>
      </c>
      <c r="V6" s="113">
        <v>4</v>
      </c>
      <c r="W6" s="187"/>
      <c r="X6" s="187"/>
      <c r="Y6" s="32"/>
      <c r="Z6" s="136"/>
    </row>
    <row r="7" spans="1:36" ht="12.75">
      <c r="A7" s="191">
        <v>1</v>
      </c>
      <c r="B7" s="191" t="s">
        <v>122</v>
      </c>
      <c r="C7" s="191" t="s">
        <v>119</v>
      </c>
      <c r="D7" s="191" t="s">
        <v>42</v>
      </c>
      <c r="E7" s="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f aca="true" t="shared" si="0" ref="X7:X38">IF(AI7,AG7,"")</f>
      </c>
      <c r="Y7" s="11" t="s">
        <v>43</v>
      </c>
      <c r="Z7" s="49"/>
      <c r="AA7" s="193" t="b">
        <f>ISNUMBER(#REF!)</f>
        <v>0</v>
      </c>
      <c r="AB7" s="193" t="b">
        <f>ISNONTEXT(Z7)</f>
        <v>1</v>
      </c>
      <c r="AC7" s="193" t="b">
        <f>AND('[3]Przegląd'!F7,AB7,(AG7+AG8+AG9)&gt;0,AH7)</f>
        <v>1</v>
      </c>
      <c r="AD7" s="12" t="b">
        <f>'[3]Przegląd'!F7</f>
        <v>1</v>
      </c>
      <c r="AE7" s="13">
        <f aca="true" t="shared" si="1" ref="AE7:AE38">W7</f>
        <v>0</v>
      </c>
      <c r="AF7" s="13" t="b">
        <f aca="true" t="shared" si="2" ref="AF7:AF38">IF(AE7&gt;14,FALSE,TRUE)</f>
        <v>1</v>
      </c>
      <c r="AG7" s="3">
        <f aca="true" t="shared" si="3" ref="AG7:AG38">F7+G7+H7*2+I7+J7+K7*2+L7+M7+N7+O7+P7+Q7*2+R7+(S7+T7+U7+V7)*2-W7</f>
        <v>0</v>
      </c>
      <c r="AH7" s="193" t="b">
        <f>ISNUMBER(A7)</f>
        <v>1</v>
      </c>
      <c r="AI7" s="3" t="b">
        <f>AND(AB7,AD7,AH7,AG7&gt;0,AF7,AB7)</f>
        <v>0</v>
      </c>
      <c r="AJ7" s="14">
        <f aca="true" t="shared" si="4" ref="AJ7:AJ38">IF(AG7&gt;0,(AG7)/240*100,0)</f>
        <v>0</v>
      </c>
    </row>
    <row r="8" spans="1:36" ht="12.75">
      <c r="A8" s="191"/>
      <c r="B8" s="191"/>
      <c r="C8" s="191"/>
      <c r="D8" s="191"/>
      <c r="E8" s="8" t="s">
        <v>12</v>
      </c>
      <c r="F8" s="18">
        <v>6</v>
      </c>
      <c r="G8" s="18">
        <v>5</v>
      </c>
      <c r="H8" s="18">
        <v>6</v>
      </c>
      <c r="I8" s="18">
        <v>5</v>
      </c>
      <c r="J8" s="18">
        <v>5</v>
      </c>
      <c r="K8" s="18">
        <v>7</v>
      </c>
      <c r="L8" s="18">
        <v>5</v>
      </c>
      <c r="M8" s="18">
        <v>6</v>
      </c>
      <c r="N8" s="18">
        <v>6</v>
      </c>
      <c r="O8" s="18">
        <v>6</v>
      </c>
      <c r="P8" s="18">
        <v>6</v>
      </c>
      <c r="Q8" s="18">
        <v>6</v>
      </c>
      <c r="R8" s="18">
        <v>6</v>
      </c>
      <c r="S8" s="18">
        <v>6</v>
      </c>
      <c r="T8" s="18">
        <v>6</v>
      </c>
      <c r="U8" s="18">
        <v>6</v>
      </c>
      <c r="V8" s="18">
        <v>6</v>
      </c>
      <c r="W8" s="18"/>
      <c r="X8" s="18">
        <f t="shared" si="0"/>
        <v>142</v>
      </c>
      <c r="Y8" s="11">
        <v>59.166666666666664</v>
      </c>
      <c r="Z8" s="31"/>
      <c r="AA8" s="194"/>
      <c r="AB8" s="194"/>
      <c r="AC8" s="194"/>
      <c r="AD8" s="12"/>
      <c r="AE8" s="13">
        <f t="shared" si="1"/>
        <v>0</v>
      </c>
      <c r="AF8" s="13" t="b">
        <f t="shared" si="2"/>
        <v>1</v>
      </c>
      <c r="AG8" s="3">
        <f t="shared" si="3"/>
        <v>142</v>
      </c>
      <c r="AH8" s="194"/>
      <c r="AI8" s="3" t="b">
        <f>AND(AB8,AD8,AH7,AG8&gt;0,AF8,AB7)</f>
        <v>1</v>
      </c>
      <c r="AJ8" s="14">
        <f t="shared" si="4"/>
        <v>59.166666666666664</v>
      </c>
    </row>
    <row r="9" spans="1:36" ht="12.75">
      <c r="A9" s="191"/>
      <c r="B9" s="191"/>
      <c r="C9" s="191"/>
      <c r="D9" s="191"/>
      <c r="E9" s="8" t="s">
        <v>13</v>
      </c>
      <c r="F9" s="18">
        <v>6</v>
      </c>
      <c r="G9" s="18">
        <v>6</v>
      </c>
      <c r="H9" s="18">
        <v>5</v>
      </c>
      <c r="I9" s="18">
        <v>6</v>
      </c>
      <c r="J9" s="18">
        <v>6</v>
      </c>
      <c r="K9" s="18">
        <v>7</v>
      </c>
      <c r="L9" s="18">
        <v>5</v>
      </c>
      <c r="M9" s="18">
        <v>6</v>
      </c>
      <c r="N9" s="18">
        <v>6</v>
      </c>
      <c r="O9" s="18">
        <v>7</v>
      </c>
      <c r="P9" s="18">
        <v>6</v>
      </c>
      <c r="Q9" s="18">
        <v>6</v>
      </c>
      <c r="R9" s="18">
        <v>7</v>
      </c>
      <c r="S9" s="18">
        <v>6</v>
      </c>
      <c r="T9" s="18">
        <v>6</v>
      </c>
      <c r="U9" s="18">
        <v>6</v>
      </c>
      <c r="V9" s="18">
        <v>6</v>
      </c>
      <c r="W9" s="18"/>
      <c r="X9" s="18">
        <f t="shared" si="0"/>
        <v>145</v>
      </c>
      <c r="Y9" s="11">
        <v>60.416666666666664</v>
      </c>
      <c r="Z9" s="32"/>
      <c r="AA9" s="195"/>
      <c r="AB9" s="195"/>
      <c r="AC9" s="195"/>
      <c r="AD9" s="12"/>
      <c r="AE9" s="13">
        <f t="shared" si="1"/>
        <v>0</v>
      </c>
      <c r="AF9" s="13" t="b">
        <f t="shared" si="2"/>
        <v>1</v>
      </c>
      <c r="AG9" s="3">
        <f t="shared" si="3"/>
        <v>145</v>
      </c>
      <c r="AH9" s="195"/>
      <c r="AI9" s="3" t="b">
        <f>AND(AB9,AD9,AH7,AG9&gt;0,AF9,AB7)</f>
        <v>1</v>
      </c>
      <c r="AJ9" s="14">
        <f t="shared" si="4"/>
        <v>60.416666666666664</v>
      </c>
    </row>
    <row r="10" spans="1:36" ht="12.75">
      <c r="A10" s="191">
        <v>2</v>
      </c>
      <c r="B10" s="191" t="s">
        <v>125</v>
      </c>
      <c r="C10" s="191" t="s">
        <v>45</v>
      </c>
      <c r="D10" s="191" t="s">
        <v>46</v>
      </c>
      <c r="E10" s="8" t="s">
        <v>11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>
        <f t="shared" si="0"/>
      </c>
      <c r="Y10" s="11" t="s">
        <v>43</v>
      </c>
      <c r="Z10" s="49"/>
      <c r="AA10" s="193" t="b">
        <f>ISNUMBER(#REF!)</f>
        <v>0</v>
      </c>
      <c r="AB10" s="193" t="b">
        <f>ISNONTEXT(Z10)</f>
        <v>1</v>
      </c>
      <c r="AC10" s="193" t="b">
        <f>AND('[3]Przegląd'!F10,AB10,(AG10+AG11+AG12)&gt;0,AH10)</f>
        <v>1</v>
      </c>
      <c r="AD10" s="12" t="b">
        <f>'[3]Przegląd'!F8</f>
        <v>1</v>
      </c>
      <c r="AE10" s="13">
        <f t="shared" si="1"/>
        <v>0</v>
      </c>
      <c r="AF10" s="13" t="b">
        <f t="shared" si="2"/>
        <v>1</v>
      </c>
      <c r="AG10" s="3">
        <f t="shared" si="3"/>
        <v>0</v>
      </c>
      <c r="AH10" s="193" t="b">
        <f>ISNUMBER(A10)</f>
        <v>1</v>
      </c>
      <c r="AI10" s="3" t="b">
        <f>AND(AB10,AD10,AH10,AG10&gt;0,AF10,AB10)</f>
        <v>0</v>
      </c>
      <c r="AJ10" s="14">
        <f t="shared" si="4"/>
        <v>0</v>
      </c>
    </row>
    <row r="11" spans="1:36" ht="12.75">
      <c r="A11" s="191"/>
      <c r="B11" s="191"/>
      <c r="C11" s="191"/>
      <c r="D11" s="191"/>
      <c r="E11" s="8" t="s">
        <v>12</v>
      </c>
      <c r="F11" s="18">
        <v>6</v>
      </c>
      <c r="G11" s="18">
        <v>6</v>
      </c>
      <c r="H11" s="18">
        <v>7</v>
      </c>
      <c r="I11" s="18">
        <v>6</v>
      </c>
      <c r="J11" s="18">
        <v>5</v>
      </c>
      <c r="K11" s="18">
        <v>6</v>
      </c>
      <c r="L11" s="18">
        <v>5</v>
      </c>
      <c r="M11" s="18">
        <v>6</v>
      </c>
      <c r="N11" s="18">
        <v>6</v>
      </c>
      <c r="O11" s="18">
        <v>6</v>
      </c>
      <c r="P11" s="18">
        <v>7</v>
      </c>
      <c r="Q11" s="18">
        <v>6</v>
      </c>
      <c r="R11" s="18">
        <v>5</v>
      </c>
      <c r="S11" s="18">
        <v>6</v>
      </c>
      <c r="T11" s="18">
        <v>6</v>
      </c>
      <c r="U11" s="18">
        <v>6</v>
      </c>
      <c r="V11" s="18">
        <v>7</v>
      </c>
      <c r="W11" s="18"/>
      <c r="X11" s="18">
        <f t="shared" si="0"/>
        <v>146</v>
      </c>
      <c r="Y11" s="11">
        <v>60.83333333333333</v>
      </c>
      <c r="Z11" s="31"/>
      <c r="AA11" s="194"/>
      <c r="AB11" s="194"/>
      <c r="AC11" s="194"/>
      <c r="AD11" s="12"/>
      <c r="AE11" s="13">
        <f t="shared" si="1"/>
        <v>0</v>
      </c>
      <c r="AF11" s="13" t="b">
        <f t="shared" si="2"/>
        <v>1</v>
      </c>
      <c r="AG11" s="3">
        <f t="shared" si="3"/>
        <v>146</v>
      </c>
      <c r="AH11" s="194"/>
      <c r="AI11" s="3" t="b">
        <f>AND(AB11,AD11,AH10,AG11&gt;0,AF11,AB10)</f>
        <v>1</v>
      </c>
      <c r="AJ11" s="14">
        <f t="shared" si="4"/>
        <v>60.83333333333333</v>
      </c>
    </row>
    <row r="12" spans="1:36" ht="12.75">
      <c r="A12" s="191"/>
      <c r="B12" s="191"/>
      <c r="C12" s="191"/>
      <c r="D12" s="191"/>
      <c r="E12" s="8" t="s">
        <v>13</v>
      </c>
      <c r="F12" s="18">
        <v>7</v>
      </c>
      <c r="G12" s="18">
        <v>6</v>
      </c>
      <c r="H12" s="18">
        <v>7</v>
      </c>
      <c r="I12" s="18">
        <v>6</v>
      </c>
      <c r="J12" s="18">
        <v>6</v>
      </c>
      <c r="K12" s="18">
        <v>7</v>
      </c>
      <c r="L12" s="18">
        <v>6</v>
      </c>
      <c r="M12" s="18">
        <v>6</v>
      </c>
      <c r="N12" s="18">
        <v>5</v>
      </c>
      <c r="O12" s="18">
        <v>6</v>
      </c>
      <c r="P12" s="18">
        <v>7</v>
      </c>
      <c r="Q12" s="18">
        <v>6</v>
      </c>
      <c r="R12" s="18">
        <v>5</v>
      </c>
      <c r="S12" s="18">
        <v>6</v>
      </c>
      <c r="T12" s="18">
        <v>6</v>
      </c>
      <c r="U12" s="18">
        <v>6</v>
      </c>
      <c r="V12" s="18">
        <v>7</v>
      </c>
      <c r="W12" s="18"/>
      <c r="X12" s="18">
        <f t="shared" si="0"/>
        <v>150</v>
      </c>
      <c r="Y12" s="11">
        <v>62.5</v>
      </c>
      <c r="Z12" s="32"/>
      <c r="AA12" s="195"/>
      <c r="AB12" s="195"/>
      <c r="AC12" s="195"/>
      <c r="AD12" s="12"/>
      <c r="AE12" s="13">
        <f t="shared" si="1"/>
        <v>0</v>
      </c>
      <c r="AF12" s="13" t="b">
        <f t="shared" si="2"/>
        <v>1</v>
      </c>
      <c r="AG12" s="3">
        <f t="shared" si="3"/>
        <v>150</v>
      </c>
      <c r="AH12" s="195"/>
      <c r="AI12" s="3" t="b">
        <f>AND(AB12,AD12,AH10,AG12&gt;0,AF12,AB10)</f>
        <v>1</v>
      </c>
      <c r="AJ12" s="14">
        <f t="shared" si="4"/>
        <v>62.5</v>
      </c>
    </row>
    <row r="13" spans="1:36" ht="12.75" customHeight="1">
      <c r="A13" s="191">
        <v>3</v>
      </c>
      <c r="B13" s="191" t="s">
        <v>157</v>
      </c>
      <c r="C13" s="191" t="s">
        <v>158</v>
      </c>
      <c r="D13" s="191" t="s">
        <v>115</v>
      </c>
      <c r="E13" s="8" t="s">
        <v>11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f t="shared" si="0"/>
      </c>
      <c r="Y13" s="11" t="s">
        <v>43</v>
      </c>
      <c r="Z13" s="49"/>
      <c r="AA13" s="193" t="b">
        <f>ISNUMBER(#REF!)</f>
        <v>0</v>
      </c>
      <c r="AB13" s="193" t="b">
        <f>ISNONTEXT(Z13)</f>
        <v>1</v>
      </c>
      <c r="AC13" s="193" t="b">
        <f>AND('[3]Przegląd'!F13,AB13,(AG13+AG14+AG15)&gt;0,AH13)</f>
        <v>1</v>
      </c>
      <c r="AD13" s="12" t="b">
        <f>'[3]Przegląd'!F9</f>
        <v>1</v>
      </c>
      <c r="AE13" s="13">
        <f t="shared" si="1"/>
        <v>0</v>
      </c>
      <c r="AF13" s="13" t="b">
        <f t="shared" si="2"/>
        <v>1</v>
      </c>
      <c r="AG13" s="3">
        <f t="shared" si="3"/>
        <v>0</v>
      </c>
      <c r="AH13" s="193" t="b">
        <f>ISNUMBER(A13)</f>
        <v>1</v>
      </c>
      <c r="AI13" s="3" t="b">
        <f>AND(AB13,AD13,AH13,AG13&gt;0,AF13,AB13)</f>
        <v>0</v>
      </c>
      <c r="AJ13" s="14">
        <f t="shared" si="4"/>
        <v>0</v>
      </c>
    </row>
    <row r="14" spans="1:36" ht="12.75">
      <c r="A14" s="191"/>
      <c r="B14" s="191"/>
      <c r="C14" s="191"/>
      <c r="D14" s="191"/>
      <c r="E14" s="8" t="s">
        <v>12</v>
      </c>
      <c r="F14" s="18">
        <v>6</v>
      </c>
      <c r="G14" s="18">
        <v>6</v>
      </c>
      <c r="H14" s="18">
        <v>5</v>
      </c>
      <c r="I14" s="18">
        <v>6</v>
      </c>
      <c r="J14" s="18">
        <v>5</v>
      </c>
      <c r="K14" s="18">
        <v>5</v>
      </c>
      <c r="L14" s="18">
        <v>6</v>
      </c>
      <c r="M14" s="18">
        <v>7</v>
      </c>
      <c r="N14" s="18">
        <v>6</v>
      </c>
      <c r="O14" s="18">
        <v>7</v>
      </c>
      <c r="P14" s="18">
        <v>6</v>
      </c>
      <c r="Q14" s="18">
        <v>7</v>
      </c>
      <c r="R14" s="18">
        <v>6</v>
      </c>
      <c r="S14" s="18">
        <v>6</v>
      </c>
      <c r="T14" s="18">
        <v>7</v>
      </c>
      <c r="U14" s="18">
        <v>6</v>
      </c>
      <c r="V14" s="18">
        <v>6</v>
      </c>
      <c r="W14" s="18"/>
      <c r="X14" s="18">
        <f t="shared" si="0"/>
        <v>145</v>
      </c>
      <c r="Y14" s="11">
        <v>60.416666666666664</v>
      </c>
      <c r="Z14" s="31"/>
      <c r="AA14" s="194"/>
      <c r="AB14" s="194"/>
      <c r="AC14" s="194"/>
      <c r="AD14" s="12"/>
      <c r="AE14" s="13">
        <f t="shared" si="1"/>
        <v>0</v>
      </c>
      <c r="AF14" s="13" t="b">
        <f t="shared" si="2"/>
        <v>1</v>
      </c>
      <c r="AG14" s="3">
        <f t="shared" si="3"/>
        <v>145</v>
      </c>
      <c r="AH14" s="194"/>
      <c r="AI14" s="3" t="b">
        <f>AND(AB14,AD14,AH13,AG14&gt;0,AF14,AB13)</f>
        <v>1</v>
      </c>
      <c r="AJ14" s="14">
        <f t="shared" si="4"/>
        <v>60.416666666666664</v>
      </c>
    </row>
    <row r="15" spans="1:36" ht="12.75">
      <c r="A15" s="191"/>
      <c r="B15" s="191"/>
      <c r="C15" s="191"/>
      <c r="D15" s="191"/>
      <c r="E15" s="8" t="s">
        <v>13</v>
      </c>
      <c r="F15" s="18">
        <v>6</v>
      </c>
      <c r="G15" s="18">
        <v>6</v>
      </c>
      <c r="H15" s="18">
        <v>5</v>
      </c>
      <c r="I15" s="18">
        <v>5</v>
      </c>
      <c r="J15" s="18">
        <v>5</v>
      </c>
      <c r="K15" s="18">
        <v>5</v>
      </c>
      <c r="L15" s="18">
        <v>5</v>
      </c>
      <c r="M15" s="18">
        <v>6</v>
      </c>
      <c r="N15" s="18">
        <v>5</v>
      </c>
      <c r="O15" s="18">
        <v>6</v>
      </c>
      <c r="P15" s="18">
        <v>6</v>
      </c>
      <c r="Q15" s="18">
        <v>6</v>
      </c>
      <c r="R15" s="18">
        <v>6</v>
      </c>
      <c r="S15" s="18">
        <v>5</v>
      </c>
      <c r="T15" s="18">
        <v>6</v>
      </c>
      <c r="U15" s="18">
        <v>6</v>
      </c>
      <c r="V15" s="18">
        <v>6</v>
      </c>
      <c r="W15" s="18"/>
      <c r="X15" s="18">
        <f t="shared" si="0"/>
        <v>134</v>
      </c>
      <c r="Y15" s="11">
        <v>55.833333333333336</v>
      </c>
      <c r="Z15" s="32"/>
      <c r="AA15" s="195"/>
      <c r="AB15" s="195"/>
      <c r="AC15" s="195"/>
      <c r="AD15" s="12"/>
      <c r="AE15" s="13">
        <f t="shared" si="1"/>
        <v>0</v>
      </c>
      <c r="AF15" s="13" t="b">
        <f t="shared" si="2"/>
        <v>1</v>
      </c>
      <c r="AG15" s="3">
        <f t="shared" si="3"/>
        <v>134</v>
      </c>
      <c r="AH15" s="195"/>
      <c r="AI15" s="3" t="b">
        <f>AND(AB15,AD15,AH13,AG15&gt;0,AF15,AB13)</f>
        <v>1</v>
      </c>
      <c r="AJ15" s="14">
        <f t="shared" si="4"/>
        <v>55.833333333333336</v>
      </c>
    </row>
    <row r="16" spans="1:36" ht="12.75">
      <c r="A16" s="191">
        <v>4</v>
      </c>
      <c r="B16" s="191" t="s">
        <v>142</v>
      </c>
      <c r="C16" s="191" t="s">
        <v>143</v>
      </c>
      <c r="D16" s="191" t="s">
        <v>39</v>
      </c>
      <c r="E16" s="8" t="s">
        <v>11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f t="shared" si="0"/>
      </c>
      <c r="Y16" s="11" t="s">
        <v>43</v>
      </c>
      <c r="Z16" s="49"/>
      <c r="AA16" s="193" t="b">
        <f>ISNUMBER(#REF!)</f>
        <v>0</v>
      </c>
      <c r="AB16" s="193" t="b">
        <f>ISNONTEXT(Z16)</f>
        <v>1</v>
      </c>
      <c r="AC16" s="193" t="b">
        <f>AND('[3]Przegląd'!F16,AB16,(AG16+AG17+AG18)&gt;0,AH16)</f>
        <v>1</v>
      </c>
      <c r="AD16" s="12" t="b">
        <f>'[3]Przegląd'!F10</f>
        <v>1</v>
      </c>
      <c r="AE16" s="13">
        <f t="shared" si="1"/>
        <v>0</v>
      </c>
      <c r="AF16" s="13" t="b">
        <f t="shared" si="2"/>
        <v>1</v>
      </c>
      <c r="AG16" s="3">
        <f t="shared" si="3"/>
        <v>0</v>
      </c>
      <c r="AH16" s="193" t="b">
        <f>ISNUMBER(A16)</f>
        <v>1</v>
      </c>
      <c r="AI16" s="3" t="b">
        <f>AND(AB16,AD16,AH16,AG16&gt;0,AF16,AB16)</f>
        <v>0</v>
      </c>
      <c r="AJ16" s="14">
        <f t="shared" si="4"/>
        <v>0</v>
      </c>
    </row>
    <row r="17" spans="1:36" ht="12.75">
      <c r="A17" s="191"/>
      <c r="B17" s="191"/>
      <c r="C17" s="191"/>
      <c r="D17" s="191"/>
      <c r="E17" s="8" t="s">
        <v>12</v>
      </c>
      <c r="F17" s="18">
        <v>6</v>
      </c>
      <c r="G17" s="18">
        <v>6</v>
      </c>
      <c r="H17" s="18">
        <v>3</v>
      </c>
      <c r="I17" s="18">
        <v>6</v>
      </c>
      <c r="J17" s="18">
        <v>7</v>
      </c>
      <c r="K17" s="18">
        <v>5</v>
      </c>
      <c r="L17" s="18">
        <v>3</v>
      </c>
      <c r="M17" s="18">
        <v>6</v>
      </c>
      <c r="N17" s="18">
        <v>6</v>
      </c>
      <c r="O17" s="18">
        <v>5</v>
      </c>
      <c r="P17" s="18">
        <v>6</v>
      </c>
      <c r="Q17" s="18">
        <v>5</v>
      </c>
      <c r="R17" s="18">
        <v>5</v>
      </c>
      <c r="S17" s="18">
        <v>5</v>
      </c>
      <c r="T17" s="18">
        <v>6</v>
      </c>
      <c r="U17" s="18">
        <v>6</v>
      </c>
      <c r="V17" s="18">
        <v>6</v>
      </c>
      <c r="W17" s="18"/>
      <c r="X17" s="18">
        <f t="shared" si="0"/>
        <v>128</v>
      </c>
      <c r="Y17" s="11">
        <v>53.333333333333336</v>
      </c>
      <c r="Z17" s="31"/>
      <c r="AA17" s="194"/>
      <c r="AB17" s="194"/>
      <c r="AC17" s="194"/>
      <c r="AD17" s="12"/>
      <c r="AE17" s="13">
        <f t="shared" si="1"/>
        <v>0</v>
      </c>
      <c r="AF17" s="13" t="b">
        <f t="shared" si="2"/>
        <v>1</v>
      </c>
      <c r="AG17" s="3">
        <f t="shared" si="3"/>
        <v>128</v>
      </c>
      <c r="AH17" s="194"/>
      <c r="AI17" s="3" t="b">
        <f>AND(AB17,AD17,AH16,AG17&gt;0,AF17,AB16)</f>
        <v>1</v>
      </c>
      <c r="AJ17" s="14">
        <f t="shared" si="4"/>
        <v>53.333333333333336</v>
      </c>
    </row>
    <row r="18" spans="1:36" ht="12.75">
      <c r="A18" s="191"/>
      <c r="B18" s="191"/>
      <c r="C18" s="191"/>
      <c r="D18" s="191"/>
      <c r="E18" s="8" t="s">
        <v>13</v>
      </c>
      <c r="F18" s="18">
        <v>6</v>
      </c>
      <c r="G18" s="18">
        <v>6</v>
      </c>
      <c r="H18" s="18">
        <v>5</v>
      </c>
      <c r="I18" s="18">
        <v>5</v>
      </c>
      <c r="J18" s="18">
        <v>6</v>
      </c>
      <c r="K18" s="18">
        <v>5</v>
      </c>
      <c r="L18" s="18">
        <v>5</v>
      </c>
      <c r="M18" s="18">
        <v>6</v>
      </c>
      <c r="N18" s="18">
        <v>5</v>
      </c>
      <c r="O18" s="18">
        <v>6</v>
      </c>
      <c r="P18" s="18">
        <v>6</v>
      </c>
      <c r="Q18" s="18">
        <v>5</v>
      </c>
      <c r="R18" s="18">
        <v>6</v>
      </c>
      <c r="S18" s="18">
        <v>6</v>
      </c>
      <c r="T18" s="18">
        <v>6</v>
      </c>
      <c r="U18" s="18">
        <v>6</v>
      </c>
      <c r="V18" s="18">
        <v>6</v>
      </c>
      <c r="W18" s="18"/>
      <c r="X18" s="18">
        <f t="shared" si="0"/>
        <v>135</v>
      </c>
      <c r="Y18" s="11">
        <v>56.25</v>
      </c>
      <c r="Z18" s="32"/>
      <c r="AA18" s="195"/>
      <c r="AB18" s="195"/>
      <c r="AC18" s="195"/>
      <c r="AD18" s="12"/>
      <c r="AE18" s="13">
        <f t="shared" si="1"/>
        <v>0</v>
      </c>
      <c r="AF18" s="13" t="b">
        <f t="shared" si="2"/>
        <v>1</v>
      </c>
      <c r="AG18" s="3">
        <f t="shared" si="3"/>
        <v>135</v>
      </c>
      <c r="AH18" s="195"/>
      <c r="AI18" s="3" t="b">
        <f>AND(AB18,AD18,AH16,AG18&gt;0,AF18,AB16)</f>
        <v>1</v>
      </c>
      <c r="AJ18" s="14">
        <f t="shared" si="4"/>
        <v>56.25</v>
      </c>
    </row>
    <row r="19" spans="1:36" ht="12.75" customHeight="1">
      <c r="A19" s="191">
        <v>5</v>
      </c>
      <c r="B19" s="191" t="s">
        <v>169</v>
      </c>
      <c r="C19" s="191" t="s">
        <v>170</v>
      </c>
      <c r="D19" s="191" t="s">
        <v>171</v>
      </c>
      <c r="E19" s="8" t="s">
        <v>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f t="shared" si="0"/>
      </c>
      <c r="Y19" s="11" t="s">
        <v>43</v>
      </c>
      <c r="Z19" s="49"/>
      <c r="AA19" s="193" t="b">
        <f>ISNUMBER(#REF!)</f>
        <v>0</v>
      </c>
      <c r="AB19" s="193" t="b">
        <f>ISNONTEXT(Z19)</f>
        <v>1</v>
      </c>
      <c r="AC19" s="193" t="b">
        <f>AND('[3]Przegląd'!F19,AB19,(AG19+AG20+AG21)&gt;0,AH19)</f>
        <v>1</v>
      </c>
      <c r="AD19" s="12" t="b">
        <f>'[3]Przegląd'!F11</f>
        <v>1</v>
      </c>
      <c r="AE19" s="13">
        <f t="shared" si="1"/>
        <v>0</v>
      </c>
      <c r="AF19" s="13" t="b">
        <f t="shared" si="2"/>
        <v>1</v>
      </c>
      <c r="AG19" s="3">
        <f t="shared" si="3"/>
        <v>0</v>
      </c>
      <c r="AH19" s="193" t="b">
        <f>ISNUMBER(A19)</f>
        <v>1</v>
      </c>
      <c r="AI19" s="3" t="b">
        <f>AND(AB19,AD19,AH19,AG19&gt;0,AF19,AB19)</f>
        <v>0</v>
      </c>
      <c r="AJ19" s="14">
        <f t="shared" si="4"/>
        <v>0</v>
      </c>
    </row>
    <row r="20" spans="1:36" ht="12.75">
      <c r="A20" s="191"/>
      <c r="B20" s="191"/>
      <c r="C20" s="191"/>
      <c r="D20" s="191"/>
      <c r="E20" s="8" t="s">
        <v>12</v>
      </c>
      <c r="F20" s="18">
        <v>6</v>
      </c>
      <c r="G20" s="18">
        <v>6</v>
      </c>
      <c r="H20" s="18">
        <v>6</v>
      </c>
      <c r="I20" s="18">
        <v>5</v>
      </c>
      <c r="J20" s="18">
        <v>5</v>
      </c>
      <c r="K20" s="18">
        <v>5</v>
      </c>
      <c r="L20" s="18">
        <v>4</v>
      </c>
      <c r="M20" s="18">
        <v>5</v>
      </c>
      <c r="N20" s="18">
        <v>5</v>
      </c>
      <c r="O20" s="18">
        <v>5</v>
      </c>
      <c r="P20" s="18">
        <v>6</v>
      </c>
      <c r="Q20" s="18">
        <v>5</v>
      </c>
      <c r="R20" s="18">
        <v>5</v>
      </c>
      <c r="S20" s="18">
        <v>5</v>
      </c>
      <c r="T20" s="18">
        <v>5</v>
      </c>
      <c r="U20" s="18">
        <v>5</v>
      </c>
      <c r="V20" s="18">
        <v>6</v>
      </c>
      <c r="W20" s="18"/>
      <c r="X20" s="18">
        <f t="shared" si="0"/>
        <v>126</v>
      </c>
      <c r="Y20" s="11">
        <v>52.5</v>
      </c>
      <c r="Z20" s="31"/>
      <c r="AA20" s="194"/>
      <c r="AB20" s="194"/>
      <c r="AC20" s="194"/>
      <c r="AD20" s="12"/>
      <c r="AE20" s="13">
        <f t="shared" si="1"/>
        <v>0</v>
      </c>
      <c r="AF20" s="13" t="b">
        <f t="shared" si="2"/>
        <v>1</v>
      </c>
      <c r="AG20" s="3">
        <f t="shared" si="3"/>
        <v>126</v>
      </c>
      <c r="AH20" s="194"/>
      <c r="AI20" s="3" t="b">
        <f>AND(AB20,AD20,AH19,AG20&gt;0,AF20,AB19)</f>
        <v>1</v>
      </c>
      <c r="AJ20" s="14">
        <f t="shared" si="4"/>
        <v>52.5</v>
      </c>
    </row>
    <row r="21" spans="1:36" ht="12.75">
      <c r="A21" s="191"/>
      <c r="B21" s="191"/>
      <c r="C21" s="191"/>
      <c r="D21" s="191"/>
      <c r="E21" s="8" t="s">
        <v>13</v>
      </c>
      <c r="F21" s="18">
        <v>5</v>
      </c>
      <c r="G21" s="18">
        <v>6</v>
      </c>
      <c r="H21" s="18">
        <v>6</v>
      </c>
      <c r="I21" s="18">
        <v>5</v>
      </c>
      <c r="J21" s="18">
        <v>5</v>
      </c>
      <c r="K21" s="18">
        <v>5</v>
      </c>
      <c r="L21" s="18">
        <v>4</v>
      </c>
      <c r="M21" s="18">
        <v>5</v>
      </c>
      <c r="N21" s="18">
        <v>5</v>
      </c>
      <c r="O21" s="18">
        <v>5</v>
      </c>
      <c r="P21" s="18">
        <v>6</v>
      </c>
      <c r="Q21" s="18">
        <v>6</v>
      </c>
      <c r="R21" s="18">
        <v>5</v>
      </c>
      <c r="S21" s="18">
        <v>6</v>
      </c>
      <c r="T21" s="18">
        <v>5</v>
      </c>
      <c r="U21" s="18">
        <v>5</v>
      </c>
      <c r="V21" s="18">
        <v>6</v>
      </c>
      <c r="W21" s="18"/>
      <c r="X21" s="18">
        <f t="shared" si="0"/>
        <v>129</v>
      </c>
      <c r="Y21" s="11">
        <v>53.75</v>
      </c>
      <c r="Z21" s="32"/>
      <c r="AA21" s="195"/>
      <c r="AB21" s="195"/>
      <c r="AC21" s="195"/>
      <c r="AD21" s="12"/>
      <c r="AE21" s="13">
        <f t="shared" si="1"/>
        <v>0</v>
      </c>
      <c r="AF21" s="13" t="b">
        <f t="shared" si="2"/>
        <v>1</v>
      </c>
      <c r="AG21" s="3">
        <f t="shared" si="3"/>
        <v>129</v>
      </c>
      <c r="AH21" s="195"/>
      <c r="AI21" s="3" t="b">
        <f>AND(AB21,AD21,AH19,AG21&gt;0,AF21,AB19)</f>
        <v>1</v>
      </c>
      <c r="AJ21" s="14">
        <f t="shared" si="4"/>
        <v>53.75</v>
      </c>
    </row>
    <row r="22" spans="1:36" ht="12.75">
      <c r="A22" s="191">
        <v>6</v>
      </c>
      <c r="B22" s="191" t="s">
        <v>182</v>
      </c>
      <c r="C22" s="191" t="s">
        <v>183</v>
      </c>
      <c r="D22" s="191" t="s">
        <v>39</v>
      </c>
      <c r="E22" s="8" t="s">
        <v>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>
        <f t="shared" si="0"/>
      </c>
      <c r="Y22" s="11" t="s">
        <v>43</v>
      </c>
      <c r="Z22" s="49"/>
      <c r="AA22" s="193" t="b">
        <f>ISNUMBER(#REF!)</f>
        <v>0</v>
      </c>
      <c r="AB22" s="193" t="b">
        <f>ISNONTEXT(Z22)</f>
        <v>1</v>
      </c>
      <c r="AC22" s="193" t="b">
        <f>AND('[3]Przegląd'!F22,AB22,(AG22+AG23+AG24)&gt;0,AH22)</f>
        <v>1</v>
      </c>
      <c r="AD22" s="12" t="b">
        <f>'[3]Przegląd'!F12</f>
        <v>1</v>
      </c>
      <c r="AE22" s="13">
        <f t="shared" si="1"/>
        <v>0</v>
      </c>
      <c r="AF22" s="13" t="b">
        <f t="shared" si="2"/>
        <v>1</v>
      </c>
      <c r="AG22" s="3">
        <f t="shared" si="3"/>
        <v>0</v>
      </c>
      <c r="AH22" s="193" t="b">
        <f>ISNUMBER(A22)</f>
        <v>1</v>
      </c>
      <c r="AI22" s="3" t="b">
        <f>AND(AB22,AD22,AH22,AG22&gt;0,AF22,AB22)</f>
        <v>0</v>
      </c>
      <c r="AJ22" s="14">
        <f t="shared" si="4"/>
        <v>0</v>
      </c>
    </row>
    <row r="23" spans="1:36" ht="12.75">
      <c r="A23" s="191"/>
      <c r="B23" s="191"/>
      <c r="C23" s="191"/>
      <c r="D23" s="191"/>
      <c r="E23" s="8" t="s">
        <v>12</v>
      </c>
      <c r="F23" s="18">
        <v>6</v>
      </c>
      <c r="G23" s="18">
        <v>7</v>
      </c>
      <c r="H23" s="18">
        <v>7</v>
      </c>
      <c r="I23" s="18">
        <v>6</v>
      </c>
      <c r="J23" s="18">
        <v>6</v>
      </c>
      <c r="K23" s="18">
        <v>4</v>
      </c>
      <c r="L23" s="18">
        <v>7</v>
      </c>
      <c r="M23" s="18">
        <v>6</v>
      </c>
      <c r="N23" s="18">
        <v>6</v>
      </c>
      <c r="O23" s="18">
        <v>6</v>
      </c>
      <c r="P23" s="18">
        <v>7</v>
      </c>
      <c r="Q23" s="18">
        <v>7</v>
      </c>
      <c r="R23" s="18">
        <v>7</v>
      </c>
      <c r="S23" s="18">
        <v>6</v>
      </c>
      <c r="T23" s="18">
        <v>7</v>
      </c>
      <c r="U23" s="18">
        <v>6</v>
      </c>
      <c r="V23" s="18">
        <v>6</v>
      </c>
      <c r="W23" s="18"/>
      <c r="X23" s="18">
        <f t="shared" si="0"/>
        <v>150</v>
      </c>
      <c r="Y23" s="11">
        <v>62.5</v>
      </c>
      <c r="Z23" s="31"/>
      <c r="AA23" s="194"/>
      <c r="AB23" s="194"/>
      <c r="AC23" s="194"/>
      <c r="AD23" s="12"/>
      <c r="AE23" s="13">
        <f t="shared" si="1"/>
        <v>0</v>
      </c>
      <c r="AF23" s="13" t="b">
        <f t="shared" si="2"/>
        <v>1</v>
      </c>
      <c r="AG23" s="3">
        <f t="shared" si="3"/>
        <v>150</v>
      </c>
      <c r="AH23" s="194"/>
      <c r="AI23" s="3" t="b">
        <f>AND(AB23,AD23,AH22,AG23&gt;0,AF23,AB22)</f>
        <v>1</v>
      </c>
      <c r="AJ23" s="14">
        <f t="shared" si="4"/>
        <v>62.5</v>
      </c>
    </row>
    <row r="24" spans="1:36" ht="12.75">
      <c r="A24" s="191"/>
      <c r="B24" s="191"/>
      <c r="C24" s="191"/>
      <c r="D24" s="191"/>
      <c r="E24" s="8" t="s">
        <v>13</v>
      </c>
      <c r="F24" s="18">
        <v>6</v>
      </c>
      <c r="G24" s="18">
        <v>5</v>
      </c>
      <c r="H24" s="18">
        <v>6</v>
      </c>
      <c r="I24" s="18">
        <v>6</v>
      </c>
      <c r="J24" s="18">
        <v>7</v>
      </c>
      <c r="K24" s="18">
        <v>5</v>
      </c>
      <c r="L24" s="18">
        <v>5</v>
      </c>
      <c r="M24" s="18">
        <v>6</v>
      </c>
      <c r="N24" s="18">
        <v>5</v>
      </c>
      <c r="O24" s="18">
        <v>6</v>
      </c>
      <c r="P24" s="18">
        <v>6</v>
      </c>
      <c r="Q24" s="18">
        <v>7</v>
      </c>
      <c r="R24" s="18">
        <v>6</v>
      </c>
      <c r="S24" s="18">
        <v>6</v>
      </c>
      <c r="T24" s="18">
        <v>6</v>
      </c>
      <c r="U24" s="18">
        <v>5</v>
      </c>
      <c r="V24" s="18">
        <v>6</v>
      </c>
      <c r="W24" s="18"/>
      <c r="X24" s="18">
        <f t="shared" si="0"/>
        <v>140</v>
      </c>
      <c r="Y24" s="11">
        <v>58.333333333333336</v>
      </c>
      <c r="Z24" s="32"/>
      <c r="AA24" s="195"/>
      <c r="AB24" s="195"/>
      <c r="AC24" s="195"/>
      <c r="AD24" s="12"/>
      <c r="AE24" s="13">
        <f t="shared" si="1"/>
        <v>0</v>
      </c>
      <c r="AF24" s="13" t="b">
        <f t="shared" si="2"/>
        <v>1</v>
      </c>
      <c r="AG24" s="3">
        <f t="shared" si="3"/>
        <v>140</v>
      </c>
      <c r="AH24" s="195"/>
      <c r="AI24" s="3" t="b">
        <f>AND(AB24,AD24,AH22,AG24&gt;0,AF24,AB22)</f>
        <v>1</v>
      </c>
      <c r="AJ24" s="14">
        <f t="shared" si="4"/>
        <v>58.333333333333336</v>
      </c>
    </row>
    <row r="25" spans="1:36" ht="12.75" customHeight="1">
      <c r="A25" s="191">
        <v>7</v>
      </c>
      <c r="B25" s="191" t="s">
        <v>152</v>
      </c>
      <c r="C25" s="191" t="s">
        <v>153</v>
      </c>
      <c r="D25" s="191" t="s">
        <v>36</v>
      </c>
      <c r="E25" s="8" t="s">
        <v>11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f t="shared" si="0"/>
      </c>
      <c r="Y25" s="11" t="s">
        <v>43</v>
      </c>
      <c r="Z25" s="49"/>
      <c r="AA25" s="193" t="b">
        <f>ISNUMBER(#REF!)</f>
        <v>0</v>
      </c>
      <c r="AB25" s="193" t="b">
        <f>ISNONTEXT(Z25)</f>
        <v>1</v>
      </c>
      <c r="AC25" s="193" t="b">
        <f>AND('[3]Przegląd'!F25,AB25,(AG25+AG26+AG27)&gt;0,AH25)</f>
        <v>1</v>
      </c>
      <c r="AD25" s="12" t="b">
        <f>'[3]Przegląd'!F13</f>
        <v>1</v>
      </c>
      <c r="AE25" s="13">
        <f t="shared" si="1"/>
        <v>0</v>
      </c>
      <c r="AF25" s="13" t="b">
        <f t="shared" si="2"/>
        <v>1</v>
      </c>
      <c r="AG25" s="3">
        <f t="shared" si="3"/>
        <v>0</v>
      </c>
      <c r="AH25" s="193" t="b">
        <f>ISNUMBER(A25)</f>
        <v>1</v>
      </c>
      <c r="AI25" s="3" t="b">
        <f>AND(AB25,AD25,AH25,AG25&gt;0,AF25,AB25)</f>
        <v>0</v>
      </c>
      <c r="AJ25" s="14">
        <f t="shared" si="4"/>
        <v>0</v>
      </c>
    </row>
    <row r="26" spans="1:36" ht="12.75">
      <c r="A26" s="191"/>
      <c r="B26" s="191"/>
      <c r="C26" s="191"/>
      <c r="D26" s="191"/>
      <c r="E26" s="8" t="s">
        <v>12</v>
      </c>
      <c r="F26" s="18">
        <v>5</v>
      </c>
      <c r="G26" s="18">
        <v>5</v>
      </c>
      <c r="H26" s="18">
        <v>5</v>
      </c>
      <c r="I26" s="18">
        <v>5</v>
      </c>
      <c r="J26" s="18">
        <v>5</v>
      </c>
      <c r="K26" s="18">
        <v>5</v>
      </c>
      <c r="L26" s="18">
        <v>6</v>
      </c>
      <c r="M26" s="18">
        <v>5</v>
      </c>
      <c r="N26" s="18">
        <v>5</v>
      </c>
      <c r="O26" s="18">
        <v>6</v>
      </c>
      <c r="P26" s="18">
        <v>6</v>
      </c>
      <c r="Q26" s="18">
        <v>6</v>
      </c>
      <c r="R26" s="18">
        <v>5</v>
      </c>
      <c r="S26" s="18">
        <v>5</v>
      </c>
      <c r="T26" s="18">
        <v>5</v>
      </c>
      <c r="U26" s="18">
        <v>5</v>
      </c>
      <c r="V26" s="18">
        <v>6</v>
      </c>
      <c r="W26" s="18"/>
      <c r="X26" s="18">
        <f t="shared" si="0"/>
        <v>127</v>
      </c>
      <c r="Y26" s="11">
        <v>52.916666666666664</v>
      </c>
      <c r="Z26" s="31"/>
      <c r="AA26" s="194"/>
      <c r="AB26" s="194"/>
      <c r="AC26" s="194"/>
      <c r="AD26" s="12"/>
      <c r="AE26" s="13">
        <f t="shared" si="1"/>
        <v>0</v>
      </c>
      <c r="AF26" s="13" t="b">
        <f t="shared" si="2"/>
        <v>1</v>
      </c>
      <c r="AG26" s="3">
        <f t="shared" si="3"/>
        <v>127</v>
      </c>
      <c r="AH26" s="194"/>
      <c r="AI26" s="3" t="b">
        <f>AND(AB26,AD26,AH25,AG26&gt;0,AF26,AB25)</f>
        <v>1</v>
      </c>
      <c r="AJ26" s="14">
        <f t="shared" si="4"/>
        <v>52.916666666666664</v>
      </c>
    </row>
    <row r="27" spans="1:36" ht="12.75">
      <c r="A27" s="191"/>
      <c r="B27" s="191"/>
      <c r="C27" s="191"/>
      <c r="D27" s="191"/>
      <c r="E27" s="8" t="s">
        <v>13</v>
      </c>
      <c r="F27" s="18">
        <v>6</v>
      </c>
      <c r="G27" s="18">
        <v>5</v>
      </c>
      <c r="H27" s="18">
        <v>5</v>
      </c>
      <c r="I27" s="18">
        <v>5</v>
      </c>
      <c r="J27" s="18">
        <v>5</v>
      </c>
      <c r="K27" s="18">
        <v>5</v>
      </c>
      <c r="L27" s="18">
        <v>5</v>
      </c>
      <c r="M27" s="18">
        <v>5</v>
      </c>
      <c r="N27" s="18">
        <v>5</v>
      </c>
      <c r="O27" s="18">
        <v>6</v>
      </c>
      <c r="P27" s="18">
        <v>6</v>
      </c>
      <c r="Q27" s="18">
        <v>5</v>
      </c>
      <c r="R27" s="18">
        <v>6</v>
      </c>
      <c r="S27" s="18">
        <v>5</v>
      </c>
      <c r="T27" s="18">
        <v>5</v>
      </c>
      <c r="U27" s="18">
        <v>5</v>
      </c>
      <c r="V27" s="18">
        <v>6</v>
      </c>
      <c r="W27" s="18"/>
      <c r="X27" s="18">
        <f t="shared" si="0"/>
        <v>126</v>
      </c>
      <c r="Y27" s="11">
        <v>52.5</v>
      </c>
      <c r="Z27" s="32"/>
      <c r="AA27" s="195"/>
      <c r="AB27" s="195"/>
      <c r="AC27" s="195"/>
      <c r="AD27" s="12"/>
      <c r="AE27" s="13">
        <f t="shared" si="1"/>
        <v>0</v>
      </c>
      <c r="AF27" s="13" t="b">
        <f t="shared" si="2"/>
        <v>1</v>
      </c>
      <c r="AG27" s="3">
        <f t="shared" si="3"/>
        <v>126</v>
      </c>
      <c r="AH27" s="195"/>
      <c r="AI27" s="3" t="b">
        <f>AND(AB27,AD27,AH25,AG27&gt;0,AF27,AB25)</f>
        <v>1</v>
      </c>
      <c r="AJ27" s="14">
        <f t="shared" si="4"/>
        <v>52.5</v>
      </c>
    </row>
    <row r="28" spans="1:36" ht="12.75" customHeight="1">
      <c r="A28" s="191">
        <v>8</v>
      </c>
      <c r="B28" s="191" t="s">
        <v>148</v>
      </c>
      <c r="C28" s="191" t="s">
        <v>149</v>
      </c>
      <c r="D28" s="191" t="s">
        <v>115</v>
      </c>
      <c r="E28" s="8" t="s">
        <v>11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f t="shared" si="0"/>
      </c>
      <c r="Y28" s="11" t="s">
        <v>43</v>
      </c>
      <c r="Z28" s="49"/>
      <c r="AA28" s="193" t="b">
        <f>ISNUMBER(#REF!)</f>
        <v>0</v>
      </c>
      <c r="AB28" s="193" t="b">
        <f>ISNONTEXT(Z28)</f>
        <v>1</v>
      </c>
      <c r="AC28" s="193" t="b">
        <f>AND('[3]Przegląd'!F28,AB28,(AG28+AG29+AG30)&gt;0,AH28)</f>
        <v>1</v>
      </c>
      <c r="AD28" s="12" t="b">
        <f>'[3]Przegląd'!F14</f>
        <v>1</v>
      </c>
      <c r="AE28" s="13">
        <f t="shared" si="1"/>
        <v>0</v>
      </c>
      <c r="AF28" s="13" t="b">
        <f t="shared" si="2"/>
        <v>1</v>
      </c>
      <c r="AG28" s="3">
        <f t="shared" si="3"/>
        <v>0</v>
      </c>
      <c r="AH28" s="193" t="b">
        <f>ISNUMBER(A28)</f>
        <v>1</v>
      </c>
      <c r="AI28" s="3" t="b">
        <f>AND(AB28,AD28,AH28,AG28&gt;0,AF28,AB28)</f>
        <v>0</v>
      </c>
      <c r="AJ28" s="14">
        <f t="shared" si="4"/>
        <v>0</v>
      </c>
    </row>
    <row r="29" spans="1:36" ht="12.75">
      <c r="A29" s="191"/>
      <c r="B29" s="191"/>
      <c r="C29" s="191"/>
      <c r="D29" s="191"/>
      <c r="E29" s="8" t="s">
        <v>12</v>
      </c>
      <c r="F29" s="18">
        <v>6</v>
      </c>
      <c r="G29" s="18">
        <v>6</v>
      </c>
      <c r="H29" s="18">
        <v>6</v>
      </c>
      <c r="I29" s="18">
        <v>6</v>
      </c>
      <c r="J29" s="18">
        <v>6</v>
      </c>
      <c r="K29" s="18">
        <v>5</v>
      </c>
      <c r="L29" s="18">
        <v>5</v>
      </c>
      <c r="M29" s="18">
        <v>6</v>
      </c>
      <c r="N29" s="18">
        <v>6</v>
      </c>
      <c r="O29" s="18">
        <v>6</v>
      </c>
      <c r="P29" s="18">
        <v>1</v>
      </c>
      <c r="Q29" s="18">
        <v>5</v>
      </c>
      <c r="R29" s="18">
        <v>5</v>
      </c>
      <c r="S29" s="18">
        <v>5</v>
      </c>
      <c r="T29" s="18">
        <v>6</v>
      </c>
      <c r="U29" s="18">
        <v>5</v>
      </c>
      <c r="V29" s="18">
        <v>6</v>
      </c>
      <c r="W29" s="18"/>
      <c r="X29" s="18">
        <f t="shared" si="0"/>
        <v>129</v>
      </c>
      <c r="Y29" s="11">
        <v>53.75</v>
      </c>
      <c r="Z29" s="31"/>
      <c r="AA29" s="194"/>
      <c r="AB29" s="194"/>
      <c r="AC29" s="194"/>
      <c r="AD29" s="12"/>
      <c r="AE29" s="13">
        <f t="shared" si="1"/>
        <v>0</v>
      </c>
      <c r="AF29" s="13" t="b">
        <f t="shared" si="2"/>
        <v>1</v>
      </c>
      <c r="AG29" s="3">
        <f t="shared" si="3"/>
        <v>129</v>
      </c>
      <c r="AH29" s="194"/>
      <c r="AI29" s="3" t="b">
        <f>AND(AB29,AD29,AH28,AG29&gt;0,AF29,AB28)</f>
        <v>1</v>
      </c>
      <c r="AJ29" s="14">
        <f t="shared" si="4"/>
        <v>53.75</v>
      </c>
    </row>
    <row r="30" spans="1:36" ht="12.75">
      <c r="A30" s="191"/>
      <c r="B30" s="191"/>
      <c r="C30" s="191"/>
      <c r="D30" s="191"/>
      <c r="E30" s="8" t="s">
        <v>13</v>
      </c>
      <c r="F30" s="18">
        <v>6</v>
      </c>
      <c r="G30" s="18">
        <v>6</v>
      </c>
      <c r="H30" s="18">
        <v>6</v>
      </c>
      <c r="I30" s="18">
        <v>6</v>
      </c>
      <c r="J30" s="18">
        <v>5</v>
      </c>
      <c r="K30" s="18">
        <v>5</v>
      </c>
      <c r="L30" s="18">
        <v>6</v>
      </c>
      <c r="M30" s="18">
        <v>6</v>
      </c>
      <c r="N30" s="18">
        <v>5</v>
      </c>
      <c r="O30" s="18">
        <v>6</v>
      </c>
      <c r="P30" s="18">
        <v>4</v>
      </c>
      <c r="Q30" s="18">
        <v>5</v>
      </c>
      <c r="R30" s="18">
        <v>5</v>
      </c>
      <c r="S30" s="18">
        <v>6</v>
      </c>
      <c r="T30" s="18">
        <v>5</v>
      </c>
      <c r="U30" s="18">
        <v>5</v>
      </c>
      <c r="V30" s="18">
        <v>6</v>
      </c>
      <c r="W30" s="18"/>
      <c r="X30" s="18">
        <f t="shared" si="0"/>
        <v>131</v>
      </c>
      <c r="Y30" s="11">
        <v>54.58333333333333</v>
      </c>
      <c r="Z30" s="32"/>
      <c r="AA30" s="195"/>
      <c r="AB30" s="195"/>
      <c r="AC30" s="195"/>
      <c r="AD30" s="12"/>
      <c r="AE30" s="13">
        <f t="shared" si="1"/>
        <v>0</v>
      </c>
      <c r="AF30" s="13" t="b">
        <f t="shared" si="2"/>
        <v>1</v>
      </c>
      <c r="AG30" s="3">
        <f t="shared" si="3"/>
        <v>131</v>
      </c>
      <c r="AH30" s="195"/>
      <c r="AI30" s="3" t="b">
        <f>AND(AB30,AD30,AH28,AG30&gt;0,AF30,AB28)</f>
        <v>1</v>
      </c>
      <c r="AJ30" s="14">
        <f t="shared" si="4"/>
        <v>54.58333333333333</v>
      </c>
    </row>
    <row r="31" spans="1:36" ht="12.75" customHeight="1">
      <c r="A31" s="191">
        <v>9</v>
      </c>
      <c r="B31" s="191" t="s">
        <v>113</v>
      </c>
      <c r="C31" s="191" t="s">
        <v>114</v>
      </c>
      <c r="D31" s="191" t="s">
        <v>115</v>
      </c>
      <c r="E31" s="8" t="s">
        <v>11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f t="shared" si="0"/>
      </c>
      <c r="Y31" s="11" t="s">
        <v>43</v>
      </c>
      <c r="Z31" s="49"/>
      <c r="AA31" s="193" t="b">
        <f>ISNUMBER(#REF!)</f>
        <v>0</v>
      </c>
      <c r="AB31" s="193" t="b">
        <f>ISNONTEXT(Z31)</f>
        <v>1</v>
      </c>
      <c r="AC31" s="193" t="b">
        <f>AND('[3]Przegląd'!F31,AB31,(AG31+AG32+AG33)&gt;0,AH31)</f>
        <v>1</v>
      </c>
      <c r="AD31" s="12" t="b">
        <f>'[3]Przegląd'!F15</f>
        <v>1</v>
      </c>
      <c r="AE31" s="13">
        <f t="shared" si="1"/>
        <v>0</v>
      </c>
      <c r="AF31" s="13" t="b">
        <f t="shared" si="2"/>
        <v>1</v>
      </c>
      <c r="AG31" s="3">
        <f t="shared" si="3"/>
        <v>0</v>
      </c>
      <c r="AH31" s="193" t="b">
        <f>ISNUMBER(A31)</f>
        <v>1</v>
      </c>
      <c r="AI31" s="3" t="b">
        <f>AND(AB31,AD31,AH31,AG31&gt;0,AF31,AB31)</f>
        <v>0</v>
      </c>
      <c r="AJ31" s="14">
        <f t="shared" si="4"/>
        <v>0</v>
      </c>
    </row>
    <row r="32" spans="1:36" ht="12.75">
      <c r="A32" s="191"/>
      <c r="B32" s="191"/>
      <c r="C32" s="191"/>
      <c r="D32" s="191"/>
      <c r="E32" s="8" t="s">
        <v>12</v>
      </c>
      <c r="F32" s="18">
        <v>7</v>
      </c>
      <c r="G32" s="18">
        <v>7</v>
      </c>
      <c r="H32" s="18">
        <v>7</v>
      </c>
      <c r="I32" s="18">
        <v>6</v>
      </c>
      <c r="J32" s="18">
        <v>7</v>
      </c>
      <c r="K32" s="18">
        <v>7</v>
      </c>
      <c r="L32" s="18">
        <v>6</v>
      </c>
      <c r="M32" s="18">
        <v>7</v>
      </c>
      <c r="N32" s="18">
        <v>7</v>
      </c>
      <c r="O32" s="18">
        <v>7</v>
      </c>
      <c r="P32" s="18">
        <v>7</v>
      </c>
      <c r="Q32" s="18">
        <v>6</v>
      </c>
      <c r="R32" s="18">
        <v>6</v>
      </c>
      <c r="S32" s="18">
        <v>7</v>
      </c>
      <c r="T32" s="18">
        <v>7</v>
      </c>
      <c r="U32" s="18">
        <v>7</v>
      </c>
      <c r="V32" s="18">
        <v>7</v>
      </c>
      <c r="W32" s="18"/>
      <c r="X32" s="18">
        <f t="shared" si="0"/>
        <v>163</v>
      </c>
      <c r="Y32" s="11">
        <v>67.91666666666667</v>
      </c>
      <c r="Z32" s="31"/>
      <c r="AA32" s="194"/>
      <c r="AB32" s="194"/>
      <c r="AC32" s="194"/>
      <c r="AD32" s="12"/>
      <c r="AE32" s="13">
        <f t="shared" si="1"/>
        <v>0</v>
      </c>
      <c r="AF32" s="13" t="b">
        <f t="shared" si="2"/>
        <v>1</v>
      </c>
      <c r="AG32" s="3">
        <f t="shared" si="3"/>
        <v>163</v>
      </c>
      <c r="AH32" s="194"/>
      <c r="AI32" s="3" t="b">
        <f>AND(AB32,AD32,AH31,AG32&gt;0,AF32,AB31)</f>
        <v>1</v>
      </c>
      <c r="AJ32" s="14">
        <f t="shared" si="4"/>
        <v>67.91666666666667</v>
      </c>
    </row>
    <row r="33" spans="1:36" ht="12.75">
      <c r="A33" s="191"/>
      <c r="B33" s="191"/>
      <c r="C33" s="191"/>
      <c r="D33" s="191"/>
      <c r="E33" s="8" t="s">
        <v>13</v>
      </c>
      <c r="F33" s="18">
        <v>7</v>
      </c>
      <c r="G33" s="18">
        <v>6</v>
      </c>
      <c r="H33" s="18">
        <v>7</v>
      </c>
      <c r="I33" s="18">
        <v>6</v>
      </c>
      <c r="J33" s="18">
        <v>7</v>
      </c>
      <c r="K33" s="18">
        <v>7</v>
      </c>
      <c r="L33" s="18">
        <v>6</v>
      </c>
      <c r="M33" s="18">
        <v>7</v>
      </c>
      <c r="N33" s="18">
        <v>7</v>
      </c>
      <c r="O33" s="18">
        <v>7</v>
      </c>
      <c r="P33" s="18">
        <v>7</v>
      </c>
      <c r="Q33" s="18">
        <v>6</v>
      </c>
      <c r="R33" s="18">
        <v>7</v>
      </c>
      <c r="S33" s="18">
        <v>7</v>
      </c>
      <c r="T33" s="18">
        <v>6</v>
      </c>
      <c r="U33" s="18">
        <v>7</v>
      </c>
      <c r="V33" s="18">
        <v>7</v>
      </c>
      <c r="W33" s="18"/>
      <c r="X33" s="18">
        <f t="shared" si="0"/>
        <v>161</v>
      </c>
      <c r="Y33" s="11">
        <v>67.08333333333333</v>
      </c>
      <c r="Z33" s="32"/>
      <c r="AA33" s="195"/>
      <c r="AB33" s="195"/>
      <c r="AC33" s="195"/>
      <c r="AD33" s="12"/>
      <c r="AE33" s="13">
        <f t="shared" si="1"/>
        <v>0</v>
      </c>
      <c r="AF33" s="13" t="b">
        <f t="shared" si="2"/>
        <v>1</v>
      </c>
      <c r="AG33" s="3">
        <f t="shared" si="3"/>
        <v>161</v>
      </c>
      <c r="AH33" s="195"/>
      <c r="AI33" s="3" t="b">
        <f>AND(AB33,AD33,AH31,AG33&gt;0,AF33,AB31)</f>
        <v>1</v>
      </c>
      <c r="AJ33" s="14">
        <f t="shared" si="4"/>
        <v>67.08333333333333</v>
      </c>
    </row>
    <row r="34" spans="1:36" ht="12.75" customHeight="1">
      <c r="A34" s="191">
        <v>10</v>
      </c>
      <c r="B34" s="191" t="s">
        <v>155</v>
      </c>
      <c r="C34" s="191" t="s">
        <v>156</v>
      </c>
      <c r="D34" s="191" t="s">
        <v>42</v>
      </c>
      <c r="E34" s="8" t="s">
        <v>11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f t="shared" si="0"/>
      </c>
      <c r="Y34" s="11" t="s">
        <v>43</v>
      </c>
      <c r="Z34" s="49"/>
      <c r="AA34" s="193" t="b">
        <f>ISNUMBER(#REF!)</f>
        <v>0</v>
      </c>
      <c r="AB34" s="193" t="b">
        <f>ISNONTEXT(Z34)</f>
        <v>1</v>
      </c>
      <c r="AC34" s="193" t="b">
        <f>AND('[3]Przegląd'!F34,AB34,(AG34+AG35+AG36)&gt;0,AH34)</f>
        <v>1</v>
      </c>
      <c r="AD34" s="12" t="b">
        <f>'[3]Przegląd'!F16</f>
        <v>1</v>
      </c>
      <c r="AE34" s="13">
        <f t="shared" si="1"/>
        <v>0</v>
      </c>
      <c r="AF34" s="13" t="b">
        <f t="shared" si="2"/>
        <v>1</v>
      </c>
      <c r="AG34" s="3">
        <f t="shared" si="3"/>
        <v>0</v>
      </c>
      <c r="AH34" s="193" t="b">
        <f>ISNUMBER(A34)</f>
        <v>1</v>
      </c>
      <c r="AI34" s="3" t="b">
        <f>AND(AB34,AD34,AH34,AG34&gt;0,AF34,AB34)</f>
        <v>0</v>
      </c>
      <c r="AJ34" s="14">
        <f t="shared" si="4"/>
        <v>0</v>
      </c>
    </row>
    <row r="35" spans="1:36" ht="12.75">
      <c r="A35" s="191"/>
      <c r="B35" s="191"/>
      <c r="C35" s="191"/>
      <c r="D35" s="191"/>
      <c r="E35" s="8" t="s">
        <v>12</v>
      </c>
      <c r="F35" s="18">
        <v>7</v>
      </c>
      <c r="G35" s="18">
        <v>6</v>
      </c>
      <c r="H35" s="18">
        <v>5</v>
      </c>
      <c r="I35" s="18">
        <v>6</v>
      </c>
      <c r="J35" s="18">
        <v>5</v>
      </c>
      <c r="K35" s="18">
        <v>6</v>
      </c>
      <c r="L35" s="18">
        <v>5</v>
      </c>
      <c r="M35" s="18">
        <v>6</v>
      </c>
      <c r="N35" s="18">
        <v>5</v>
      </c>
      <c r="O35" s="18">
        <v>6</v>
      </c>
      <c r="P35" s="18">
        <v>6</v>
      </c>
      <c r="Q35" s="18">
        <v>5</v>
      </c>
      <c r="R35" s="18">
        <v>6</v>
      </c>
      <c r="S35" s="18">
        <v>6</v>
      </c>
      <c r="T35" s="18">
        <v>6</v>
      </c>
      <c r="U35" s="18">
        <v>6</v>
      </c>
      <c r="V35" s="18">
        <v>6</v>
      </c>
      <c r="W35" s="18"/>
      <c r="X35" s="18">
        <f t="shared" si="0"/>
        <v>138</v>
      </c>
      <c r="Y35" s="11">
        <v>57.5</v>
      </c>
      <c r="Z35" s="31"/>
      <c r="AA35" s="194"/>
      <c r="AB35" s="194"/>
      <c r="AC35" s="194"/>
      <c r="AD35" s="12"/>
      <c r="AE35" s="13">
        <f t="shared" si="1"/>
        <v>0</v>
      </c>
      <c r="AF35" s="13" t="b">
        <f t="shared" si="2"/>
        <v>1</v>
      </c>
      <c r="AG35" s="3">
        <f t="shared" si="3"/>
        <v>138</v>
      </c>
      <c r="AH35" s="194"/>
      <c r="AI35" s="3" t="b">
        <f>AND(AB35,AD35,AH34,AG35&gt;0,AF35,AB34)</f>
        <v>1</v>
      </c>
      <c r="AJ35" s="14">
        <f t="shared" si="4"/>
        <v>57.49999999999999</v>
      </c>
    </row>
    <row r="36" spans="1:36" ht="12.75">
      <c r="A36" s="191"/>
      <c r="B36" s="191"/>
      <c r="C36" s="191"/>
      <c r="D36" s="191"/>
      <c r="E36" s="8" t="s">
        <v>13</v>
      </c>
      <c r="F36" s="18">
        <v>6</v>
      </c>
      <c r="G36" s="18">
        <v>6</v>
      </c>
      <c r="H36" s="18">
        <v>5</v>
      </c>
      <c r="I36" s="18">
        <v>6</v>
      </c>
      <c r="J36" s="18">
        <v>5</v>
      </c>
      <c r="K36" s="18">
        <v>6</v>
      </c>
      <c r="L36" s="18">
        <v>5</v>
      </c>
      <c r="M36" s="18">
        <v>5</v>
      </c>
      <c r="N36" s="18">
        <v>5</v>
      </c>
      <c r="O36" s="18">
        <v>5</v>
      </c>
      <c r="P36" s="18">
        <v>5</v>
      </c>
      <c r="Q36" s="18">
        <v>5</v>
      </c>
      <c r="R36" s="18">
        <v>6</v>
      </c>
      <c r="S36" s="18">
        <v>5</v>
      </c>
      <c r="T36" s="18">
        <v>5</v>
      </c>
      <c r="U36" s="18">
        <v>5</v>
      </c>
      <c r="V36" s="18">
        <v>6</v>
      </c>
      <c r="W36" s="18"/>
      <c r="X36" s="18">
        <f t="shared" si="0"/>
        <v>128</v>
      </c>
      <c r="Y36" s="11">
        <v>53.333333333333336</v>
      </c>
      <c r="Z36" s="32"/>
      <c r="AA36" s="195"/>
      <c r="AB36" s="195"/>
      <c r="AC36" s="195"/>
      <c r="AD36" s="12"/>
      <c r="AE36" s="13">
        <f t="shared" si="1"/>
        <v>0</v>
      </c>
      <c r="AF36" s="13" t="b">
        <f t="shared" si="2"/>
        <v>1</v>
      </c>
      <c r="AG36" s="3">
        <f t="shared" si="3"/>
        <v>128</v>
      </c>
      <c r="AH36" s="195"/>
      <c r="AI36" s="3" t="b">
        <f>AND(AB36,AD36,AH34,AG36&gt;0,AF36,AB34)</f>
        <v>1</v>
      </c>
      <c r="AJ36" s="14">
        <f t="shared" si="4"/>
        <v>53.333333333333336</v>
      </c>
    </row>
    <row r="37" spans="1:36" ht="12.75" customHeight="1">
      <c r="A37" s="191">
        <v>11</v>
      </c>
      <c r="B37" s="191" t="s">
        <v>193</v>
      </c>
      <c r="C37" s="191" t="s">
        <v>194</v>
      </c>
      <c r="D37" s="191" t="s">
        <v>115</v>
      </c>
      <c r="E37" s="8" t="s">
        <v>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f t="shared" si="0"/>
      </c>
      <c r="Y37" s="11" t="s">
        <v>43</v>
      </c>
      <c r="Z37" s="49"/>
      <c r="AA37" s="193" t="b">
        <f>ISNUMBER(#REF!)</f>
        <v>0</v>
      </c>
      <c r="AB37" s="193" t="b">
        <f>ISNONTEXT(Z37)</f>
        <v>1</v>
      </c>
      <c r="AC37" s="193" t="b">
        <f>AND('[3]Przegląd'!F37,AB37,(AG37+AG38+AG39)&gt;0,AH37)</f>
        <v>1</v>
      </c>
      <c r="AD37" s="12" t="b">
        <f>'[3]Przegląd'!F17</f>
        <v>1</v>
      </c>
      <c r="AE37" s="13">
        <f t="shared" si="1"/>
        <v>0</v>
      </c>
      <c r="AF37" s="13" t="b">
        <f t="shared" si="2"/>
        <v>1</v>
      </c>
      <c r="AG37" s="3">
        <f t="shared" si="3"/>
        <v>0</v>
      </c>
      <c r="AH37" s="193" t="b">
        <f>ISNUMBER(A37)</f>
        <v>1</v>
      </c>
      <c r="AI37" s="3" t="b">
        <f>AND(AB37,AD37,AH37,AG37&gt;0,AF37,AB37)</f>
        <v>0</v>
      </c>
      <c r="AJ37" s="14">
        <f t="shared" si="4"/>
        <v>0</v>
      </c>
    </row>
    <row r="38" spans="1:36" ht="12.75">
      <c r="A38" s="191"/>
      <c r="B38" s="191"/>
      <c r="C38" s="191"/>
      <c r="D38" s="191"/>
      <c r="E38" s="8" t="s">
        <v>12</v>
      </c>
      <c r="F38" s="18">
        <v>6</v>
      </c>
      <c r="G38" s="18">
        <v>5</v>
      </c>
      <c r="H38" s="18">
        <v>5</v>
      </c>
      <c r="I38" s="18">
        <v>5</v>
      </c>
      <c r="J38" s="18">
        <v>6</v>
      </c>
      <c r="K38" s="18">
        <v>4</v>
      </c>
      <c r="L38" s="18">
        <v>6</v>
      </c>
      <c r="M38" s="18">
        <v>5</v>
      </c>
      <c r="N38" s="18">
        <v>6</v>
      </c>
      <c r="O38" s="18">
        <v>6</v>
      </c>
      <c r="P38" s="18">
        <v>5</v>
      </c>
      <c r="Q38" s="18">
        <v>4</v>
      </c>
      <c r="R38" s="18">
        <v>5</v>
      </c>
      <c r="S38" s="18">
        <v>5</v>
      </c>
      <c r="T38" s="18">
        <v>5</v>
      </c>
      <c r="U38" s="18">
        <v>5</v>
      </c>
      <c r="V38" s="18">
        <v>6</v>
      </c>
      <c r="W38" s="18"/>
      <c r="X38" s="18">
        <f t="shared" si="0"/>
        <v>123</v>
      </c>
      <c r="Y38" s="11">
        <v>51.25</v>
      </c>
      <c r="Z38" s="31"/>
      <c r="AA38" s="194"/>
      <c r="AB38" s="194"/>
      <c r="AC38" s="194"/>
      <c r="AD38" s="12"/>
      <c r="AE38" s="13">
        <f t="shared" si="1"/>
        <v>0</v>
      </c>
      <c r="AF38" s="13" t="b">
        <f t="shared" si="2"/>
        <v>1</v>
      </c>
      <c r="AG38" s="3">
        <f t="shared" si="3"/>
        <v>123</v>
      </c>
      <c r="AH38" s="194"/>
      <c r="AI38" s="3" t="b">
        <f>AND(AB38,AD38,AH37,AG38&gt;0,AF38,AB37)</f>
        <v>1</v>
      </c>
      <c r="AJ38" s="14">
        <f t="shared" si="4"/>
        <v>51.24999999999999</v>
      </c>
    </row>
    <row r="39" spans="1:36" ht="12.75">
      <c r="A39" s="191"/>
      <c r="B39" s="191"/>
      <c r="C39" s="191"/>
      <c r="D39" s="191"/>
      <c r="E39" s="8" t="s">
        <v>13</v>
      </c>
      <c r="F39" s="18">
        <v>6</v>
      </c>
      <c r="G39" s="18">
        <v>5</v>
      </c>
      <c r="H39" s="18">
        <v>5</v>
      </c>
      <c r="I39" s="18">
        <v>5</v>
      </c>
      <c r="J39" s="18">
        <v>5</v>
      </c>
      <c r="K39" s="18">
        <v>5</v>
      </c>
      <c r="L39" s="18">
        <v>6</v>
      </c>
      <c r="M39" s="18">
        <v>5</v>
      </c>
      <c r="N39" s="18">
        <v>5</v>
      </c>
      <c r="O39" s="18">
        <v>6</v>
      </c>
      <c r="P39" s="18">
        <v>5</v>
      </c>
      <c r="Q39" s="18">
        <v>5</v>
      </c>
      <c r="R39" s="18">
        <v>6</v>
      </c>
      <c r="S39" s="18">
        <v>5</v>
      </c>
      <c r="T39" s="18">
        <v>5</v>
      </c>
      <c r="U39" s="18">
        <v>5</v>
      </c>
      <c r="V39" s="18">
        <v>5</v>
      </c>
      <c r="W39" s="18"/>
      <c r="X39" s="18">
        <f aca="true" t="shared" si="5" ref="X39:X70">IF(AI39,AG39,"")</f>
        <v>124</v>
      </c>
      <c r="Y39" s="11">
        <v>51.66666666666667</v>
      </c>
      <c r="Z39" s="32"/>
      <c r="AA39" s="195"/>
      <c r="AB39" s="195"/>
      <c r="AC39" s="195"/>
      <c r="AD39" s="12"/>
      <c r="AE39" s="13">
        <f aca="true" t="shared" si="6" ref="AE39:AE70">W39</f>
        <v>0</v>
      </c>
      <c r="AF39" s="13" t="b">
        <f aca="true" t="shared" si="7" ref="AF39:AF70">IF(AE39&gt;14,FALSE,TRUE)</f>
        <v>1</v>
      </c>
      <c r="AG39" s="3">
        <f aca="true" t="shared" si="8" ref="AG39:AG70">F39+G39+H39*2+I39+J39+K39*2+L39+M39+N39+O39+P39+Q39*2+R39+(S39+T39+U39+V39)*2-W39</f>
        <v>124</v>
      </c>
      <c r="AH39" s="195"/>
      <c r="AI39" s="3" t="b">
        <f>AND(AB39,AD39,AH37,AG39&gt;0,AF39,AB37)</f>
        <v>1</v>
      </c>
      <c r="AJ39" s="14">
        <f aca="true" t="shared" si="9" ref="AJ39:AJ70">IF(AG39&gt;0,(AG39)/240*100,0)</f>
        <v>51.66666666666667</v>
      </c>
    </row>
    <row r="40" spans="1:36" ht="12.75" customHeight="1">
      <c r="A40" s="191">
        <v>12</v>
      </c>
      <c r="B40" s="191" t="s">
        <v>120</v>
      </c>
      <c r="C40" s="191" t="s">
        <v>121</v>
      </c>
      <c r="D40" s="191" t="s">
        <v>49</v>
      </c>
      <c r="E40" s="8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f t="shared" si="5"/>
      </c>
      <c r="Y40" s="11" t="s">
        <v>43</v>
      </c>
      <c r="Z40" s="49"/>
      <c r="AA40" s="193" t="b">
        <f>ISNUMBER(#REF!)</f>
        <v>0</v>
      </c>
      <c r="AB40" s="193" t="b">
        <f>ISNONTEXT(Z40)</f>
        <v>1</v>
      </c>
      <c r="AC40" s="193" t="b">
        <f>AND('[3]Przegląd'!F45,AB40,(AG40+AG41+AG42)&gt;0,AH40)</f>
        <v>1</v>
      </c>
      <c r="AD40" s="12" t="b">
        <f>'[3]Przegląd'!F18</f>
        <v>1</v>
      </c>
      <c r="AE40" s="13">
        <f t="shared" si="6"/>
        <v>0</v>
      </c>
      <c r="AF40" s="13" t="b">
        <f t="shared" si="7"/>
        <v>1</v>
      </c>
      <c r="AG40" s="3">
        <f t="shared" si="8"/>
        <v>0</v>
      </c>
      <c r="AH40" s="193" t="b">
        <f>ISNUMBER(A40)</f>
        <v>1</v>
      </c>
      <c r="AI40" s="3" t="b">
        <f>AND(AB40,AD40,AH40,AG40&gt;0,AF40,AB40)</f>
        <v>0</v>
      </c>
      <c r="AJ40" s="14">
        <f t="shared" si="9"/>
        <v>0</v>
      </c>
    </row>
    <row r="41" spans="1:36" ht="12.75">
      <c r="A41" s="191"/>
      <c r="B41" s="191"/>
      <c r="C41" s="191"/>
      <c r="D41" s="191"/>
      <c r="E41" s="8" t="s">
        <v>12</v>
      </c>
      <c r="F41" s="18">
        <v>6</v>
      </c>
      <c r="G41" s="18">
        <v>7</v>
      </c>
      <c r="H41" s="18">
        <v>6</v>
      </c>
      <c r="I41" s="18">
        <v>7</v>
      </c>
      <c r="J41" s="18">
        <v>6</v>
      </c>
      <c r="K41" s="18">
        <v>6</v>
      </c>
      <c r="L41" s="18">
        <v>6</v>
      </c>
      <c r="M41" s="18">
        <v>7</v>
      </c>
      <c r="N41" s="18">
        <v>6</v>
      </c>
      <c r="O41" s="18">
        <v>7</v>
      </c>
      <c r="P41" s="18">
        <v>7</v>
      </c>
      <c r="Q41" s="18">
        <v>6</v>
      </c>
      <c r="R41" s="18">
        <v>7</v>
      </c>
      <c r="S41" s="18">
        <v>6</v>
      </c>
      <c r="T41" s="18">
        <v>7</v>
      </c>
      <c r="U41" s="18">
        <v>7</v>
      </c>
      <c r="V41" s="18">
        <v>6</v>
      </c>
      <c r="W41" s="18"/>
      <c r="X41" s="18">
        <f t="shared" si="5"/>
        <v>154</v>
      </c>
      <c r="Y41" s="11">
        <v>64.16666666666667</v>
      </c>
      <c r="Z41" s="31"/>
      <c r="AA41" s="194"/>
      <c r="AB41" s="194"/>
      <c r="AC41" s="194"/>
      <c r="AD41" s="12"/>
      <c r="AE41" s="13">
        <f t="shared" si="6"/>
        <v>0</v>
      </c>
      <c r="AF41" s="13" t="b">
        <f t="shared" si="7"/>
        <v>1</v>
      </c>
      <c r="AG41" s="3">
        <f t="shared" si="8"/>
        <v>154</v>
      </c>
      <c r="AH41" s="194"/>
      <c r="AI41" s="3" t="b">
        <f>AND(AB41,AD41,AH40,AG41&gt;0,AF41,AB40)</f>
        <v>1</v>
      </c>
      <c r="AJ41" s="14">
        <f t="shared" si="9"/>
        <v>64.16666666666667</v>
      </c>
    </row>
    <row r="42" spans="1:36" ht="12.75">
      <c r="A42" s="191"/>
      <c r="B42" s="191"/>
      <c r="C42" s="191"/>
      <c r="D42" s="191"/>
      <c r="E42" s="8" t="s">
        <v>13</v>
      </c>
      <c r="F42" s="18">
        <v>6</v>
      </c>
      <c r="G42" s="18">
        <v>7</v>
      </c>
      <c r="H42" s="18">
        <v>6</v>
      </c>
      <c r="I42" s="18">
        <v>6</v>
      </c>
      <c r="J42" s="18">
        <v>5</v>
      </c>
      <c r="K42" s="18">
        <v>6</v>
      </c>
      <c r="L42" s="18">
        <v>7</v>
      </c>
      <c r="M42" s="18">
        <v>6</v>
      </c>
      <c r="N42" s="18">
        <v>7</v>
      </c>
      <c r="O42" s="18">
        <v>6</v>
      </c>
      <c r="P42" s="18">
        <v>6</v>
      </c>
      <c r="Q42" s="18">
        <v>6</v>
      </c>
      <c r="R42" s="18">
        <v>6</v>
      </c>
      <c r="S42" s="18">
        <v>6</v>
      </c>
      <c r="T42" s="18">
        <v>6</v>
      </c>
      <c r="U42" s="18">
        <v>6</v>
      </c>
      <c r="V42" s="18">
        <v>6</v>
      </c>
      <c r="W42" s="18"/>
      <c r="X42" s="18">
        <f t="shared" si="5"/>
        <v>146</v>
      </c>
      <c r="Y42" s="11">
        <v>60.83333333333333</v>
      </c>
      <c r="Z42" s="32"/>
      <c r="AA42" s="195"/>
      <c r="AB42" s="195"/>
      <c r="AC42" s="195"/>
      <c r="AD42" s="12"/>
      <c r="AE42" s="13">
        <f t="shared" si="6"/>
        <v>0</v>
      </c>
      <c r="AF42" s="13" t="b">
        <f t="shared" si="7"/>
        <v>1</v>
      </c>
      <c r="AG42" s="3">
        <f t="shared" si="8"/>
        <v>146</v>
      </c>
      <c r="AH42" s="195"/>
      <c r="AI42" s="3" t="b">
        <f>AND(AB42,AD42,AH40,AG42&gt;0,AF42,AB40)</f>
        <v>1</v>
      </c>
      <c r="AJ42" s="14">
        <f t="shared" si="9"/>
        <v>60.83333333333333</v>
      </c>
    </row>
    <row r="43" spans="1:36" ht="12.75">
      <c r="A43" s="191">
        <v>13</v>
      </c>
      <c r="B43" s="191" t="s">
        <v>140</v>
      </c>
      <c r="C43" s="191" t="s">
        <v>141</v>
      </c>
      <c r="D43" s="191" t="s">
        <v>115</v>
      </c>
      <c r="E43" s="8" t="s">
        <v>11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>
        <f t="shared" si="5"/>
      </c>
      <c r="Y43" s="11" t="s">
        <v>43</v>
      </c>
      <c r="Z43" s="49"/>
      <c r="AA43" s="193" t="b">
        <f>ISNUMBER(#REF!)</f>
        <v>0</v>
      </c>
      <c r="AB43" s="193" t="b">
        <f>ISNONTEXT(Z43)</f>
        <v>1</v>
      </c>
      <c r="AC43" s="193" t="b">
        <f>AND('[3]Przegląd'!F48,AB43,(AG43+AG44+AG45)&gt;0,AH43)</f>
        <v>1</v>
      </c>
      <c r="AD43" s="12" t="b">
        <f>'[3]Przegląd'!F19</f>
        <v>1</v>
      </c>
      <c r="AE43" s="13">
        <f t="shared" si="6"/>
        <v>0</v>
      </c>
      <c r="AF43" s="13" t="b">
        <f t="shared" si="7"/>
        <v>1</v>
      </c>
      <c r="AG43" s="3">
        <f t="shared" si="8"/>
        <v>0</v>
      </c>
      <c r="AH43" s="193" t="b">
        <f>ISNUMBER(A43)</f>
        <v>1</v>
      </c>
      <c r="AI43" s="3" t="b">
        <f>AND(AB43,AD43,AH43,AG43&gt;0,AF43,AB43)</f>
        <v>0</v>
      </c>
      <c r="AJ43" s="14">
        <f t="shared" si="9"/>
        <v>0</v>
      </c>
    </row>
    <row r="44" spans="1:36" ht="12.75">
      <c r="A44" s="191"/>
      <c r="B44" s="191"/>
      <c r="C44" s="191"/>
      <c r="D44" s="191"/>
      <c r="E44" s="8" t="s">
        <v>12</v>
      </c>
      <c r="F44" s="18">
        <v>6</v>
      </c>
      <c r="G44" s="18">
        <v>7</v>
      </c>
      <c r="H44" s="18">
        <v>3</v>
      </c>
      <c r="I44" s="18">
        <v>7</v>
      </c>
      <c r="J44" s="18">
        <v>6</v>
      </c>
      <c r="K44" s="18">
        <v>5</v>
      </c>
      <c r="L44" s="18">
        <v>6</v>
      </c>
      <c r="M44" s="18">
        <v>6</v>
      </c>
      <c r="N44" s="18">
        <v>6</v>
      </c>
      <c r="O44" s="18">
        <v>7</v>
      </c>
      <c r="P44" s="18">
        <v>3</v>
      </c>
      <c r="Q44" s="18">
        <v>5</v>
      </c>
      <c r="R44" s="18">
        <v>6</v>
      </c>
      <c r="S44" s="18">
        <v>6</v>
      </c>
      <c r="T44" s="18">
        <v>7</v>
      </c>
      <c r="U44" s="18">
        <v>5</v>
      </c>
      <c r="V44" s="18">
        <v>6</v>
      </c>
      <c r="W44" s="18"/>
      <c r="X44" s="18">
        <f t="shared" si="5"/>
        <v>134</v>
      </c>
      <c r="Y44" s="11">
        <v>55.833333333333336</v>
      </c>
      <c r="Z44" s="31"/>
      <c r="AA44" s="194"/>
      <c r="AB44" s="194"/>
      <c r="AC44" s="194"/>
      <c r="AD44" s="114"/>
      <c r="AE44" s="13">
        <f t="shared" si="6"/>
        <v>0</v>
      </c>
      <c r="AF44" s="13" t="b">
        <f t="shared" si="7"/>
        <v>1</v>
      </c>
      <c r="AG44" s="3">
        <f t="shared" si="8"/>
        <v>134</v>
      </c>
      <c r="AH44" s="194"/>
      <c r="AI44" s="3" t="b">
        <f>AND(AB44,AD44,AH43,AG44&gt;0,AF44,AB43)</f>
        <v>1</v>
      </c>
      <c r="AJ44" s="14">
        <f t="shared" si="9"/>
        <v>55.833333333333336</v>
      </c>
    </row>
    <row r="45" spans="1:36" ht="12.75">
      <c r="A45" s="191"/>
      <c r="B45" s="191"/>
      <c r="C45" s="191"/>
      <c r="D45" s="191"/>
      <c r="E45" s="8" t="s">
        <v>13</v>
      </c>
      <c r="F45" s="18">
        <v>5</v>
      </c>
      <c r="G45" s="18">
        <v>6</v>
      </c>
      <c r="H45" s="18">
        <v>4</v>
      </c>
      <c r="I45" s="18">
        <v>5</v>
      </c>
      <c r="J45" s="18">
        <v>5</v>
      </c>
      <c r="K45" s="18">
        <v>6</v>
      </c>
      <c r="L45" s="18">
        <v>6</v>
      </c>
      <c r="M45" s="18">
        <v>5</v>
      </c>
      <c r="N45" s="18">
        <v>6</v>
      </c>
      <c r="O45" s="18">
        <v>6</v>
      </c>
      <c r="P45" s="18">
        <v>5</v>
      </c>
      <c r="Q45" s="18">
        <v>6</v>
      </c>
      <c r="R45" s="18">
        <v>5</v>
      </c>
      <c r="S45" s="18">
        <v>6</v>
      </c>
      <c r="T45" s="18">
        <v>5</v>
      </c>
      <c r="U45" s="18">
        <v>5</v>
      </c>
      <c r="V45" s="18">
        <v>6</v>
      </c>
      <c r="W45" s="18"/>
      <c r="X45" s="18">
        <f t="shared" si="5"/>
        <v>130</v>
      </c>
      <c r="Y45" s="11">
        <v>54.166666666666664</v>
      </c>
      <c r="Z45" s="32"/>
      <c r="AA45" s="195"/>
      <c r="AB45" s="195"/>
      <c r="AC45" s="195"/>
      <c r="AD45" s="114"/>
      <c r="AE45" s="13">
        <f t="shared" si="6"/>
        <v>0</v>
      </c>
      <c r="AF45" s="13" t="b">
        <f t="shared" si="7"/>
        <v>1</v>
      </c>
      <c r="AG45" s="3">
        <f t="shared" si="8"/>
        <v>130</v>
      </c>
      <c r="AH45" s="195"/>
      <c r="AI45" s="3" t="b">
        <f>AND(AB45,AD45,AH43,AG45&gt;0,AF45,AB43)</f>
        <v>1</v>
      </c>
      <c r="AJ45" s="14">
        <f t="shared" si="9"/>
        <v>54.166666666666664</v>
      </c>
    </row>
    <row r="46" spans="1:36" ht="12.75" customHeight="1">
      <c r="A46" s="191">
        <v>14</v>
      </c>
      <c r="B46" s="191" t="s">
        <v>137</v>
      </c>
      <c r="C46" s="191" t="s">
        <v>119</v>
      </c>
      <c r="D46" s="191" t="s">
        <v>42</v>
      </c>
      <c r="E46" s="8" t="s">
        <v>11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>
        <f t="shared" si="5"/>
      </c>
      <c r="Y46" s="11" t="s">
        <v>43</v>
      </c>
      <c r="Z46" s="49"/>
      <c r="AA46" s="193" t="b">
        <f>ISNUMBER(#REF!)</f>
        <v>0</v>
      </c>
      <c r="AB46" s="193" t="b">
        <f>ISNONTEXT(Z46)</f>
        <v>1</v>
      </c>
      <c r="AC46" s="193" t="b">
        <f>AND('[3]Przegląd'!F51,AB46,(AG46+AG47+AG48)&gt;0,AH46)</f>
        <v>1</v>
      </c>
      <c r="AD46" s="12" t="b">
        <f>'[3]Przegląd'!F20</f>
        <v>1</v>
      </c>
      <c r="AE46" s="13">
        <f t="shared" si="6"/>
        <v>0</v>
      </c>
      <c r="AF46" s="13" t="b">
        <f t="shared" si="7"/>
        <v>1</v>
      </c>
      <c r="AG46" s="3">
        <f t="shared" si="8"/>
        <v>0</v>
      </c>
      <c r="AH46" s="193" t="b">
        <f>ISNUMBER(A46)</f>
        <v>1</v>
      </c>
      <c r="AI46" s="3" t="b">
        <f>AND(AB46,AD46,AH46,AG46&gt;0,AF46,AB46)</f>
        <v>0</v>
      </c>
      <c r="AJ46" s="14">
        <f t="shared" si="9"/>
        <v>0</v>
      </c>
    </row>
    <row r="47" spans="1:36" ht="12.75">
      <c r="A47" s="191"/>
      <c r="B47" s="191"/>
      <c r="C47" s="191"/>
      <c r="D47" s="191"/>
      <c r="E47" s="8" t="s">
        <v>12</v>
      </c>
      <c r="F47" s="18">
        <v>6</v>
      </c>
      <c r="G47" s="18">
        <v>6</v>
      </c>
      <c r="H47" s="18">
        <v>5</v>
      </c>
      <c r="I47" s="18">
        <v>6</v>
      </c>
      <c r="J47" s="18">
        <v>7</v>
      </c>
      <c r="K47" s="18">
        <v>6</v>
      </c>
      <c r="L47" s="18">
        <v>3</v>
      </c>
      <c r="M47" s="18">
        <v>5</v>
      </c>
      <c r="N47" s="18">
        <v>5</v>
      </c>
      <c r="O47" s="18">
        <v>6</v>
      </c>
      <c r="P47" s="18">
        <v>5</v>
      </c>
      <c r="Q47" s="18">
        <v>5</v>
      </c>
      <c r="R47" s="18">
        <v>6</v>
      </c>
      <c r="S47" s="18">
        <v>5</v>
      </c>
      <c r="T47" s="18">
        <v>5</v>
      </c>
      <c r="U47" s="18">
        <v>6</v>
      </c>
      <c r="V47" s="18">
        <v>6</v>
      </c>
      <c r="W47" s="18"/>
      <c r="X47" s="18">
        <f t="shared" si="5"/>
        <v>131</v>
      </c>
      <c r="Y47" s="11">
        <v>54.58333333333333</v>
      </c>
      <c r="Z47" s="31"/>
      <c r="AA47" s="194"/>
      <c r="AB47" s="194"/>
      <c r="AC47" s="194"/>
      <c r="AD47" s="114"/>
      <c r="AE47" s="13">
        <f t="shared" si="6"/>
        <v>0</v>
      </c>
      <c r="AF47" s="13" t="b">
        <f t="shared" si="7"/>
        <v>1</v>
      </c>
      <c r="AG47" s="3">
        <f t="shared" si="8"/>
        <v>131</v>
      </c>
      <c r="AH47" s="194"/>
      <c r="AI47" s="3" t="b">
        <f>AND(AB47,AD47,AH46,AG47&gt;0,AF47,AB46)</f>
        <v>1</v>
      </c>
      <c r="AJ47" s="14">
        <f t="shared" si="9"/>
        <v>54.58333333333333</v>
      </c>
    </row>
    <row r="48" spans="1:36" ht="12.75">
      <c r="A48" s="191"/>
      <c r="B48" s="191"/>
      <c r="C48" s="191"/>
      <c r="D48" s="191"/>
      <c r="E48" s="8" t="s">
        <v>13</v>
      </c>
      <c r="F48" s="18">
        <v>6</v>
      </c>
      <c r="G48" s="18">
        <v>5</v>
      </c>
      <c r="H48" s="18">
        <v>5</v>
      </c>
      <c r="I48" s="18">
        <v>6</v>
      </c>
      <c r="J48" s="18">
        <v>6</v>
      </c>
      <c r="K48" s="18">
        <v>7</v>
      </c>
      <c r="L48" s="18">
        <v>4</v>
      </c>
      <c r="M48" s="18">
        <v>5</v>
      </c>
      <c r="N48" s="18">
        <v>6</v>
      </c>
      <c r="O48" s="18">
        <v>6</v>
      </c>
      <c r="P48" s="18">
        <v>5</v>
      </c>
      <c r="Q48" s="18">
        <v>5</v>
      </c>
      <c r="R48" s="18">
        <v>6</v>
      </c>
      <c r="S48" s="18">
        <v>6</v>
      </c>
      <c r="T48" s="18">
        <v>5</v>
      </c>
      <c r="U48" s="18">
        <v>5</v>
      </c>
      <c r="V48" s="18">
        <v>6</v>
      </c>
      <c r="W48" s="18"/>
      <c r="X48" s="18">
        <f t="shared" si="5"/>
        <v>133</v>
      </c>
      <c r="Y48" s="11">
        <v>55.41666666666667</v>
      </c>
      <c r="Z48" s="32"/>
      <c r="AA48" s="195"/>
      <c r="AB48" s="195"/>
      <c r="AC48" s="195"/>
      <c r="AD48" s="114"/>
      <c r="AE48" s="13">
        <f t="shared" si="6"/>
        <v>0</v>
      </c>
      <c r="AF48" s="13" t="b">
        <f t="shared" si="7"/>
        <v>1</v>
      </c>
      <c r="AG48" s="3">
        <f t="shared" si="8"/>
        <v>133</v>
      </c>
      <c r="AH48" s="195"/>
      <c r="AI48" s="3" t="b">
        <f>AND(AB48,AD48,AH46,AG48&gt;0,AF48,AB46)</f>
        <v>1</v>
      </c>
      <c r="AJ48" s="14">
        <f t="shared" si="9"/>
        <v>55.41666666666667</v>
      </c>
    </row>
    <row r="49" spans="1:36" ht="12.75" customHeight="1">
      <c r="A49" s="191">
        <v>15</v>
      </c>
      <c r="B49" s="191" t="s">
        <v>195</v>
      </c>
      <c r="C49" s="191" t="s">
        <v>196</v>
      </c>
      <c r="D49" s="191" t="s">
        <v>115</v>
      </c>
      <c r="E49" s="8" t="s">
        <v>11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>
        <f t="shared" si="5"/>
      </c>
      <c r="Y49" s="11" t="s">
        <v>43</v>
      </c>
      <c r="Z49" s="49"/>
      <c r="AA49" s="193" t="b">
        <f>ISNUMBER(#REF!)</f>
        <v>0</v>
      </c>
      <c r="AB49" s="193" t="b">
        <f>ISNONTEXT(Z49)</f>
        <v>1</v>
      </c>
      <c r="AC49" s="193" t="b">
        <f>AND('[3]Przegląd'!F54,AB49,(AG49+AG50+AG51)&gt;0,AH49)</f>
        <v>1</v>
      </c>
      <c r="AD49" s="12" t="b">
        <f>'[3]Przegląd'!F21</f>
        <v>1</v>
      </c>
      <c r="AE49" s="13">
        <f t="shared" si="6"/>
        <v>0</v>
      </c>
      <c r="AF49" s="13" t="b">
        <f t="shared" si="7"/>
        <v>1</v>
      </c>
      <c r="AG49" s="3">
        <f t="shared" si="8"/>
        <v>0</v>
      </c>
      <c r="AH49" s="193" t="b">
        <f>ISNUMBER(A49)</f>
        <v>1</v>
      </c>
      <c r="AI49" s="3" t="b">
        <f>AND(AB49,AD49,AH49,AG49&gt;0,AF49,AB49)</f>
        <v>0</v>
      </c>
      <c r="AJ49" s="14">
        <f t="shared" si="9"/>
        <v>0</v>
      </c>
    </row>
    <row r="50" spans="1:36" ht="12.75">
      <c r="A50" s="191"/>
      <c r="B50" s="191"/>
      <c r="C50" s="191"/>
      <c r="D50" s="191"/>
      <c r="E50" s="8" t="s">
        <v>12</v>
      </c>
      <c r="F50" s="18">
        <v>6</v>
      </c>
      <c r="G50" s="18">
        <v>6</v>
      </c>
      <c r="H50" s="18">
        <v>6</v>
      </c>
      <c r="I50" s="18">
        <v>7</v>
      </c>
      <c r="J50" s="18">
        <v>7</v>
      </c>
      <c r="K50" s="18">
        <v>6</v>
      </c>
      <c r="L50" s="18">
        <v>6</v>
      </c>
      <c r="M50" s="18">
        <v>6</v>
      </c>
      <c r="N50" s="18">
        <v>6</v>
      </c>
      <c r="O50" s="18">
        <v>6</v>
      </c>
      <c r="P50" s="18">
        <v>6</v>
      </c>
      <c r="Q50" s="18">
        <v>6</v>
      </c>
      <c r="R50" s="18">
        <v>6</v>
      </c>
      <c r="S50" s="18">
        <v>6</v>
      </c>
      <c r="T50" s="18">
        <v>6</v>
      </c>
      <c r="U50" s="18">
        <v>6</v>
      </c>
      <c r="V50" s="18">
        <v>6</v>
      </c>
      <c r="W50" s="18"/>
      <c r="X50" s="18">
        <f t="shared" si="5"/>
        <v>146</v>
      </c>
      <c r="Y50" s="11">
        <v>60.83333333333333</v>
      </c>
      <c r="Z50" s="31"/>
      <c r="AA50" s="194"/>
      <c r="AB50" s="194"/>
      <c r="AC50" s="194"/>
      <c r="AD50" s="114"/>
      <c r="AE50" s="13">
        <f t="shared" si="6"/>
        <v>0</v>
      </c>
      <c r="AF50" s="13" t="b">
        <f t="shared" si="7"/>
        <v>1</v>
      </c>
      <c r="AG50" s="3">
        <f t="shared" si="8"/>
        <v>146</v>
      </c>
      <c r="AH50" s="194"/>
      <c r="AI50" s="3" t="b">
        <f>AND(AB50,AD50,AH49,AG50&gt;0,AF50,AB49)</f>
        <v>1</v>
      </c>
      <c r="AJ50" s="14">
        <f t="shared" si="9"/>
        <v>60.83333333333333</v>
      </c>
    </row>
    <row r="51" spans="1:36" ht="12.75">
      <c r="A51" s="191"/>
      <c r="B51" s="191"/>
      <c r="C51" s="191"/>
      <c r="D51" s="191"/>
      <c r="E51" s="8" t="s">
        <v>13</v>
      </c>
      <c r="F51" s="18">
        <v>6</v>
      </c>
      <c r="G51" s="18">
        <v>6</v>
      </c>
      <c r="H51" s="18">
        <v>6</v>
      </c>
      <c r="I51" s="18">
        <v>6</v>
      </c>
      <c r="J51" s="18">
        <v>5</v>
      </c>
      <c r="K51" s="18">
        <v>6</v>
      </c>
      <c r="L51" s="18">
        <v>5</v>
      </c>
      <c r="M51" s="18">
        <v>6</v>
      </c>
      <c r="N51" s="18">
        <v>5</v>
      </c>
      <c r="O51" s="18">
        <v>5</v>
      </c>
      <c r="P51" s="18">
        <v>5</v>
      </c>
      <c r="Q51" s="18">
        <v>6</v>
      </c>
      <c r="R51" s="18">
        <v>6</v>
      </c>
      <c r="S51" s="18">
        <v>6</v>
      </c>
      <c r="T51" s="18">
        <v>6</v>
      </c>
      <c r="U51" s="18">
        <v>5</v>
      </c>
      <c r="V51" s="18">
        <v>6</v>
      </c>
      <c r="W51" s="18"/>
      <c r="X51" s="18">
        <f t="shared" si="5"/>
        <v>137</v>
      </c>
      <c r="Y51" s="11">
        <v>57.08333333333333</v>
      </c>
      <c r="Z51" s="32"/>
      <c r="AA51" s="195"/>
      <c r="AB51" s="195"/>
      <c r="AC51" s="195"/>
      <c r="AD51" s="114"/>
      <c r="AE51" s="13">
        <f t="shared" si="6"/>
        <v>0</v>
      </c>
      <c r="AF51" s="13" t="b">
        <f t="shared" si="7"/>
        <v>1</v>
      </c>
      <c r="AG51" s="3">
        <f t="shared" si="8"/>
        <v>137</v>
      </c>
      <c r="AH51" s="195"/>
      <c r="AI51" s="3" t="b">
        <f>AND(AB51,AD51,AH49,AG51&gt;0,AF51,AB49)</f>
        <v>1</v>
      </c>
      <c r="AJ51" s="14">
        <f t="shared" si="9"/>
        <v>57.08333333333333</v>
      </c>
    </row>
    <row r="52" spans="1:36" ht="12.75" customHeight="1">
      <c r="A52" s="191">
        <v>16</v>
      </c>
      <c r="B52" s="191" t="s">
        <v>184</v>
      </c>
      <c r="C52" s="191" t="s">
        <v>185</v>
      </c>
      <c r="D52" s="191" t="s">
        <v>39</v>
      </c>
      <c r="E52" s="8" t="s">
        <v>11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>
        <f t="shared" si="5"/>
      </c>
      <c r="Y52" s="11" t="s">
        <v>43</v>
      </c>
      <c r="Z52" s="49"/>
      <c r="AA52" s="193" t="b">
        <f>ISNUMBER(#REF!)</f>
        <v>0</v>
      </c>
      <c r="AB52" s="193" t="b">
        <f>ISNONTEXT(Z52)</f>
        <v>1</v>
      </c>
      <c r="AC52" s="193" t="b">
        <f>AND('[3]Przegląd'!F57,AB52,(AG52+AG53+AG54)&gt;0,AH52)</f>
        <v>1</v>
      </c>
      <c r="AD52" s="12" t="b">
        <f>'[3]Przegląd'!F22</f>
        <v>1</v>
      </c>
      <c r="AE52" s="13">
        <f t="shared" si="6"/>
        <v>0</v>
      </c>
      <c r="AF52" s="13" t="b">
        <f t="shared" si="7"/>
        <v>1</v>
      </c>
      <c r="AG52" s="3">
        <f t="shared" si="8"/>
        <v>0</v>
      </c>
      <c r="AH52" s="193" t="b">
        <f>ISNUMBER(A52)</f>
        <v>1</v>
      </c>
      <c r="AI52" s="3" t="b">
        <f>AND(AB52,AD52,AH52,AG52&gt;0,AF52,AB52)</f>
        <v>0</v>
      </c>
      <c r="AJ52" s="14">
        <f t="shared" si="9"/>
        <v>0</v>
      </c>
    </row>
    <row r="53" spans="1:36" ht="12.75">
      <c r="A53" s="191"/>
      <c r="B53" s="191"/>
      <c r="C53" s="191"/>
      <c r="D53" s="191"/>
      <c r="E53" s="8" t="s">
        <v>12</v>
      </c>
      <c r="F53" s="18">
        <v>6</v>
      </c>
      <c r="G53" s="18">
        <v>6</v>
      </c>
      <c r="H53" s="18">
        <v>5</v>
      </c>
      <c r="I53" s="18">
        <v>6</v>
      </c>
      <c r="J53" s="18">
        <v>6</v>
      </c>
      <c r="K53" s="18">
        <v>4</v>
      </c>
      <c r="L53" s="18">
        <v>5</v>
      </c>
      <c r="M53" s="18">
        <v>6</v>
      </c>
      <c r="N53" s="18">
        <v>6</v>
      </c>
      <c r="O53" s="18">
        <v>6</v>
      </c>
      <c r="P53" s="18">
        <v>6</v>
      </c>
      <c r="Q53" s="18">
        <v>5</v>
      </c>
      <c r="R53" s="18">
        <v>5</v>
      </c>
      <c r="S53" s="18">
        <v>6</v>
      </c>
      <c r="T53" s="18">
        <v>5</v>
      </c>
      <c r="U53" s="18">
        <v>6</v>
      </c>
      <c r="V53" s="18">
        <v>6</v>
      </c>
      <c r="W53" s="18">
        <v>2</v>
      </c>
      <c r="X53" s="18">
        <f t="shared" si="5"/>
        <v>130</v>
      </c>
      <c r="Y53" s="11">
        <v>54.166666666666664</v>
      </c>
      <c r="Z53" s="31"/>
      <c r="AA53" s="194"/>
      <c r="AB53" s="194"/>
      <c r="AC53" s="194"/>
      <c r="AD53" s="114"/>
      <c r="AE53" s="13">
        <f t="shared" si="6"/>
        <v>2</v>
      </c>
      <c r="AF53" s="13" t="b">
        <f t="shared" si="7"/>
        <v>1</v>
      </c>
      <c r="AG53" s="3">
        <f t="shared" si="8"/>
        <v>130</v>
      </c>
      <c r="AH53" s="194"/>
      <c r="AI53" s="3" t="b">
        <f>AND(AB53,AD53,AH52,AG53&gt;0,AF53,AB52)</f>
        <v>1</v>
      </c>
      <c r="AJ53" s="14">
        <f t="shared" si="9"/>
        <v>54.166666666666664</v>
      </c>
    </row>
    <row r="54" spans="1:36" ht="12.75">
      <c r="A54" s="191"/>
      <c r="B54" s="191"/>
      <c r="C54" s="191"/>
      <c r="D54" s="191"/>
      <c r="E54" s="8" t="s">
        <v>13</v>
      </c>
      <c r="F54" s="18">
        <v>6</v>
      </c>
      <c r="G54" s="18">
        <v>5</v>
      </c>
      <c r="H54" s="18">
        <v>5</v>
      </c>
      <c r="I54" s="18">
        <v>5</v>
      </c>
      <c r="J54" s="18">
        <v>5</v>
      </c>
      <c r="K54" s="18">
        <v>6</v>
      </c>
      <c r="L54" s="18">
        <v>5</v>
      </c>
      <c r="M54" s="18">
        <v>6</v>
      </c>
      <c r="N54" s="18">
        <v>5</v>
      </c>
      <c r="O54" s="18">
        <v>6</v>
      </c>
      <c r="P54" s="18">
        <v>6</v>
      </c>
      <c r="Q54" s="18">
        <v>5</v>
      </c>
      <c r="R54" s="18">
        <v>5</v>
      </c>
      <c r="S54" s="18">
        <v>5</v>
      </c>
      <c r="T54" s="18">
        <v>5</v>
      </c>
      <c r="U54" s="18">
        <v>5</v>
      </c>
      <c r="V54" s="18">
        <v>5</v>
      </c>
      <c r="W54" s="18">
        <v>2</v>
      </c>
      <c r="X54" s="18">
        <f t="shared" si="5"/>
        <v>124</v>
      </c>
      <c r="Y54" s="11">
        <v>51.66666666666667</v>
      </c>
      <c r="Z54" s="32"/>
      <c r="AA54" s="195"/>
      <c r="AB54" s="195"/>
      <c r="AC54" s="195"/>
      <c r="AD54" s="114"/>
      <c r="AE54" s="13">
        <f t="shared" si="6"/>
        <v>2</v>
      </c>
      <c r="AF54" s="13" t="b">
        <f t="shared" si="7"/>
        <v>1</v>
      </c>
      <c r="AG54" s="3">
        <f t="shared" si="8"/>
        <v>124</v>
      </c>
      <c r="AH54" s="195"/>
      <c r="AI54" s="3" t="b">
        <f>AND(AB54,AD54,AH52,AG54&gt;0,AF54,AB52)</f>
        <v>1</v>
      </c>
      <c r="AJ54" s="14">
        <f t="shared" si="9"/>
        <v>51.66666666666667</v>
      </c>
    </row>
    <row r="55" spans="1:36" ht="12.75" customHeight="1">
      <c r="A55" s="191">
        <v>17</v>
      </c>
      <c r="B55" s="191" t="s">
        <v>174</v>
      </c>
      <c r="C55" s="191" t="s">
        <v>175</v>
      </c>
      <c r="D55" s="191" t="s">
        <v>176</v>
      </c>
      <c r="E55" s="8" t="s">
        <v>11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>
        <f t="shared" si="5"/>
      </c>
      <c r="Y55" s="11" t="s">
        <v>43</v>
      </c>
      <c r="Z55" s="49"/>
      <c r="AA55" s="193" t="b">
        <f>ISNUMBER(#REF!)</f>
        <v>0</v>
      </c>
      <c r="AB55" s="193" t="b">
        <f>ISNONTEXT(Z55)</f>
        <v>1</v>
      </c>
      <c r="AC55" s="193" t="b">
        <f>AND('[3]Przegląd'!F61,AB55,(AG55+AG56+AG57)&gt;0,AH55)</f>
        <v>1</v>
      </c>
      <c r="AD55" s="12" t="b">
        <f>'[3]Przegląd'!F23</f>
        <v>1</v>
      </c>
      <c r="AE55" s="13">
        <f t="shared" si="6"/>
        <v>0</v>
      </c>
      <c r="AF55" s="13" t="b">
        <f t="shared" si="7"/>
        <v>1</v>
      </c>
      <c r="AG55" s="3">
        <f t="shared" si="8"/>
        <v>0</v>
      </c>
      <c r="AH55" s="193" t="b">
        <f>ISNUMBER(A55)</f>
        <v>1</v>
      </c>
      <c r="AI55" s="3" t="b">
        <f>AND(AB55,AD55,AH55,AG55&gt;0,AF55,AB55)</f>
        <v>0</v>
      </c>
      <c r="AJ55" s="14">
        <f t="shared" si="9"/>
        <v>0</v>
      </c>
    </row>
    <row r="56" spans="1:36" ht="12.75">
      <c r="A56" s="191"/>
      <c r="B56" s="191"/>
      <c r="C56" s="191"/>
      <c r="D56" s="191"/>
      <c r="E56" s="8" t="s">
        <v>12</v>
      </c>
      <c r="F56" s="18">
        <v>6</v>
      </c>
      <c r="G56" s="18">
        <v>6</v>
      </c>
      <c r="H56" s="18">
        <v>6</v>
      </c>
      <c r="I56" s="18">
        <v>6</v>
      </c>
      <c r="J56" s="18">
        <v>5</v>
      </c>
      <c r="K56" s="18">
        <v>6</v>
      </c>
      <c r="L56" s="18">
        <v>5</v>
      </c>
      <c r="M56" s="18">
        <v>6</v>
      </c>
      <c r="N56" s="18">
        <v>6</v>
      </c>
      <c r="O56" s="18">
        <v>6</v>
      </c>
      <c r="P56" s="18">
        <v>6</v>
      </c>
      <c r="Q56" s="18">
        <v>6</v>
      </c>
      <c r="R56" s="18">
        <v>5</v>
      </c>
      <c r="S56" s="18">
        <v>6</v>
      </c>
      <c r="T56" s="18">
        <v>6</v>
      </c>
      <c r="U56" s="18">
        <v>6</v>
      </c>
      <c r="V56" s="18">
        <v>6</v>
      </c>
      <c r="W56" s="18"/>
      <c r="X56" s="18">
        <f t="shared" si="5"/>
        <v>141</v>
      </c>
      <c r="Y56" s="11">
        <v>58.75</v>
      </c>
      <c r="Z56" s="31"/>
      <c r="AA56" s="194"/>
      <c r="AB56" s="194"/>
      <c r="AC56" s="194"/>
      <c r="AD56" s="114"/>
      <c r="AE56" s="13">
        <f t="shared" si="6"/>
        <v>0</v>
      </c>
      <c r="AF56" s="13" t="b">
        <f t="shared" si="7"/>
        <v>1</v>
      </c>
      <c r="AG56" s="3">
        <f t="shared" si="8"/>
        <v>141</v>
      </c>
      <c r="AH56" s="194"/>
      <c r="AI56" s="3" t="b">
        <f>AND(AB56,AD56,AH55,AG56&gt;0,AF56,AB55)</f>
        <v>1</v>
      </c>
      <c r="AJ56" s="14">
        <f t="shared" si="9"/>
        <v>58.75</v>
      </c>
    </row>
    <row r="57" spans="1:36" ht="12.75">
      <c r="A57" s="191"/>
      <c r="B57" s="191"/>
      <c r="C57" s="191"/>
      <c r="D57" s="191"/>
      <c r="E57" s="8" t="s">
        <v>13</v>
      </c>
      <c r="F57" s="18">
        <v>6</v>
      </c>
      <c r="G57" s="18">
        <v>5</v>
      </c>
      <c r="H57" s="18">
        <v>5</v>
      </c>
      <c r="I57" s="18">
        <v>6</v>
      </c>
      <c r="J57" s="18">
        <v>5</v>
      </c>
      <c r="K57" s="18">
        <v>6</v>
      </c>
      <c r="L57" s="18">
        <v>6</v>
      </c>
      <c r="M57" s="18">
        <v>6</v>
      </c>
      <c r="N57" s="18">
        <v>5</v>
      </c>
      <c r="O57" s="18">
        <v>6</v>
      </c>
      <c r="P57" s="18">
        <v>6</v>
      </c>
      <c r="Q57" s="18">
        <v>6</v>
      </c>
      <c r="R57" s="18">
        <v>5</v>
      </c>
      <c r="S57" s="18">
        <v>6</v>
      </c>
      <c r="T57" s="18">
        <v>6</v>
      </c>
      <c r="U57" s="18">
        <v>5</v>
      </c>
      <c r="V57" s="18">
        <v>7</v>
      </c>
      <c r="W57" s="18"/>
      <c r="X57" s="18">
        <f t="shared" si="5"/>
        <v>138</v>
      </c>
      <c r="Y57" s="11">
        <v>57.5</v>
      </c>
      <c r="Z57" s="32"/>
      <c r="AA57" s="195"/>
      <c r="AB57" s="195"/>
      <c r="AC57" s="195"/>
      <c r="AD57" s="114"/>
      <c r="AE57" s="13">
        <f t="shared" si="6"/>
        <v>0</v>
      </c>
      <c r="AF57" s="13" t="b">
        <f t="shared" si="7"/>
        <v>1</v>
      </c>
      <c r="AG57" s="3">
        <f t="shared" si="8"/>
        <v>138</v>
      </c>
      <c r="AH57" s="195"/>
      <c r="AI57" s="3" t="b">
        <f>AND(AB57,AD57,AH55,AG57&gt;0,AF57,AB55)</f>
        <v>1</v>
      </c>
      <c r="AJ57" s="14">
        <f t="shared" si="9"/>
        <v>57.49999999999999</v>
      </c>
    </row>
    <row r="58" spans="1:36" ht="12.75" customHeight="1">
      <c r="A58" s="191">
        <v>18</v>
      </c>
      <c r="B58" s="191" t="s">
        <v>111</v>
      </c>
      <c r="C58" s="191" t="s">
        <v>112</v>
      </c>
      <c r="D58" s="191" t="s">
        <v>39</v>
      </c>
      <c r="E58" s="8" t="s">
        <v>11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f t="shared" si="5"/>
      </c>
      <c r="Y58" s="11" t="s">
        <v>43</v>
      </c>
      <c r="Z58" s="49"/>
      <c r="AA58" s="193" t="b">
        <f>ISNUMBER(#REF!)</f>
        <v>0</v>
      </c>
      <c r="AB58" s="193" t="b">
        <f>ISNONTEXT(Z58)</f>
        <v>1</v>
      </c>
      <c r="AC58" s="193" t="b">
        <f>AND('[3]Przegląd'!F64,AB58,(AG58+AG59+AG60)&gt;0,AH58)</f>
        <v>1</v>
      </c>
      <c r="AD58" s="12" t="b">
        <f>'[3]Przegląd'!F24</f>
        <v>1</v>
      </c>
      <c r="AE58" s="13">
        <f t="shared" si="6"/>
        <v>0</v>
      </c>
      <c r="AF58" s="13" t="b">
        <f t="shared" si="7"/>
        <v>1</v>
      </c>
      <c r="AG58" s="3">
        <f t="shared" si="8"/>
        <v>0</v>
      </c>
      <c r="AH58" s="193" t="b">
        <f>ISNUMBER(A58)</f>
        <v>1</v>
      </c>
      <c r="AI58" s="3" t="b">
        <f>AND(AB58,AD58,AH58,AG58&gt;0,AF58,AB58)</f>
        <v>0</v>
      </c>
      <c r="AJ58" s="14">
        <f t="shared" si="9"/>
        <v>0</v>
      </c>
    </row>
    <row r="59" spans="1:36" ht="12.75">
      <c r="A59" s="191"/>
      <c r="B59" s="191"/>
      <c r="C59" s="191"/>
      <c r="D59" s="191"/>
      <c r="E59" s="8" t="s">
        <v>12</v>
      </c>
      <c r="F59" s="18">
        <v>6</v>
      </c>
      <c r="G59" s="18">
        <v>6</v>
      </c>
      <c r="H59" s="18">
        <v>6</v>
      </c>
      <c r="I59" s="18">
        <v>7</v>
      </c>
      <c r="J59" s="18">
        <v>5</v>
      </c>
      <c r="K59" s="18">
        <v>7</v>
      </c>
      <c r="L59" s="18">
        <v>7</v>
      </c>
      <c r="M59" s="18">
        <v>7</v>
      </c>
      <c r="N59" s="18">
        <v>7</v>
      </c>
      <c r="O59" s="18">
        <v>7</v>
      </c>
      <c r="P59" s="18">
        <v>7</v>
      </c>
      <c r="Q59" s="18">
        <v>7</v>
      </c>
      <c r="R59" s="18">
        <v>6</v>
      </c>
      <c r="S59" s="18">
        <v>7</v>
      </c>
      <c r="T59" s="18">
        <v>6</v>
      </c>
      <c r="U59" s="18">
        <v>7</v>
      </c>
      <c r="V59" s="18">
        <v>7</v>
      </c>
      <c r="W59" s="18"/>
      <c r="X59" s="18">
        <f t="shared" si="5"/>
        <v>159</v>
      </c>
      <c r="Y59" s="11">
        <v>66.25</v>
      </c>
      <c r="Z59" s="31"/>
      <c r="AA59" s="194"/>
      <c r="AB59" s="194"/>
      <c r="AC59" s="194"/>
      <c r="AD59" s="114"/>
      <c r="AE59" s="13">
        <f t="shared" si="6"/>
        <v>0</v>
      </c>
      <c r="AF59" s="13" t="b">
        <f t="shared" si="7"/>
        <v>1</v>
      </c>
      <c r="AG59" s="3">
        <f t="shared" si="8"/>
        <v>159</v>
      </c>
      <c r="AH59" s="194"/>
      <c r="AI59" s="3" t="b">
        <f>AND(AB59,AD59,AH58,AG59&gt;0,AF59,AB58)</f>
        <v>1</v>
      </c>
      <c r="AJ59" s="14">
        <f t="shared" si="9"/>
        <v>66.25</v>
      </c>
    </row>
    <row r="60" spans="1:36" ht="12.75">
      <c r="A60" s="191"/>
      <c r="B60" s="191"/>
      <c r="C60" s="191"/>
      <c r="D60" s="191"/>
      <c r="E60" s="8" t="s">
        <v>13</v>
      </c>
      <c r="F60" s="18">
        <v>7</v>
      </c>
      <c r="G60" s="18">
        <v>6</v>
      </c>
      <c r="H60" s="18">
        <v>7</v>
      </c>
      <c r="I60" s="18">
        <v>7</v>
      </c>
      <c r="J60" s="18">
        <v>6</v>
      </c>
      <c r="K60" s="18">
        <v>7</v>
      </c>
      <c r="L60" s="18">
        <v>6</v>
      </c>
      <c r="M60" s="18">
        <v>6</v>
      </c>
      <c r="N60" s="18">
        <v>6</v>
      </c>
      <c r="O60" s="18">
        <v>7</v>
      </c>
      <c r="P60" s="18">
        <v>6</v>
      </c>
      <c r="Q60" s="18">
        <v>6</v>
      </c>
      <c r="R60" s="18">
        <v>7</v>
      </c>
      <c r="S60" s="18">
        <v>7</v>
      </c>
      <c r="T60" s="18">
        <v>6</v>
      </c>
      <c r="U60" s="18">
        <v>6</v>
      </c>
      <c r="V60" s="18">
        <v>7</v>
      </c>
      <c r="W60" s="18"/>
      <c r="X60" s="18">
        <f t="shared" si="5"/>
        <v>156</v>
      </c>
      <c r="Y60" s="11">
        <v>65</v>
      </c>
      <c r="Z60" s="32"/>
      <c r="AA60" s="195"/>
      <c r="AB60" s="195"/>
      <c r="AC60" s="195"/>
      <c r="AD60" s="114"/>
      <c r="AE60" s="13">
        <f t="shared" si="6"/>
        <v>0</v>
      </c>
      <c r="AF60" s="13" t="b">
        <f t="shared" si="7"/>
        <v>1</v>
      </c>
      <c r="AG60" s="3">
        <f t="shared" si="8"/>
        <v>156</v>
      </c>
      <c r="AH60" s="195"/>
      <c r="AI60" s="3" t="b">
        <f>AND(AB60,AD60,AH58,AG60&gt;0,AF60,AB58)</f>
        <v>1</v>
      </c>
      <c r="AJ60" s="14">
        <f t="shared" si="9"/>
        <v>65</v>
      </c>
    </row>
    <row r="61" spans="1:36" ht="12.75">
      <c r="A61" s="191">
        <v>19</v>
      </c>
      <c r="B61" s="191" t="s">
        <v>129</v>
      </c>
      <c r="C61" s="191" t="s">
        <v>130</v>
      </c>
      <c r="D61" s="191" t="s">
        <v>131</v>
      </c>
      <c r="E61" s="8" t="s">
        <v>11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>
        <f t="shared" si="5"/>
      </c>
      <c r="Y61" s="11" t="s">
        <v>43</v>
      </c>
      <c r="Z61" s="49"/>
      <c r="AA61" s="193" t="b">
        <f>ISNUMBER(#REF!)</f>
        <v>0</v>
      </c>
      <c r="AB61" s="193" t="b">
        <f>ISNONTEXT(Z61)</f>
        <v>1</v>
      </c>
      <c r="AC61" s="193" t="b">
        <f>AND('[3]Przegląd'!F67,AB61,(AG61+AG62+AG63)&gt;0,AH61)</f>
        <v>1</v>
      </c>
      <c r="AD61" s="12" t="b">
        <f>'[3]Przegląd'!F25</f>
        <v>1</v>
      </c>
      <c r="AE61" s="13">
        <f t="shared" si="6"/>
        <v>0</v>
      </c>
      <c r="AF61" s="13" t="b">
        <f t="shared" si="7"/>
        <v>1</v>
      </c>
      <c r="AG61" s="3">
        <f t="shared" si="8"/>
        <v>0</v>
      </c>
      <c r="AH61" s="193" t="b">
        <f>ISNUMBER(A61)</f>
        <v>1</v>
      </c>
      <c r="AI61" s="3" t="b">
        <f>AND(AB61,AD61,AH61,AG61&gt;0,AF61,AB61)</f>
        <v>0</v>
      </c>
      <c r="AJ61" s="14">
        <f t="shared" si="9"/>
        <v>0</v>
      </c>
    </row>
    <row r="62" spans="1:36" ht="12.75">
      <c r="A62" s="191"/>
      <c r="B62" s="191"/>
      <c r="C62" s="191"/>
      <c r="D62" s="191"/>
      <c r="E62" s="8" t="s">
        <v>12</v>
      </c>
      <c r="F62" s="18">
        <v>6</v>
      </c>
      <c r="G62" s="18">
        <v>7</v>
      </c>
      <c r="H62" s="18">
        <v>6</v>
      </c>
      <c r="I62" s="18">
        <v>6</v>
      </c>
      <c r="J62" s="18">
        <v>5</v>
      </c>
      <c r="K62" s="18">
        <v>4</v>
      </c>
      <c r="L62" s="18">
        <v>5</v>
      </c>
      <c r="M62" s="18">
        <v>5</v>
      </c>
      <c r="N62" s="18">
        <v>6</v>
      </c>
      <c r="O62" s="18">
        <v>6</v>
      </c>
      <c r="P62" s="18">
        <v>6</v>
      </c>
      <c r="Q62" s="18">
        <v>6</v>
      </c>
      <c r="R62" s="18">
        <v>6</v>
      </c>
      <c r="S62" s="18">
        <v>6</v>
      </c>
      <c r="T62" s="18">
        <v>6</v>
      </c>
      <c r="U62" s="18">
        <v>6</v>
      </c>
      <c r="V62" s="18">
        <v>7</v>
      </c>
      <c r="W62" s="18"/>
      <c r="X62" s="18">
        <f t="shared" si="5"/>
        <v>140</v>
      </c>
      <c r="Y62" s="11">
        <v>58.333333333333336</v>
      </c>
      <c r="Z62" s="31"/>
      <c r="AA62" s="194"/>
      <c r="AB62" s="194"/>
      <c r="AC62" s="194"/>
      <c r="AD62" s="114"/>
      <c r="AE62" s="13">
        <f t="shared" si="6"/>
        <v>0</v>
      </c>
      <c r="AF62" s="13" t="b">
        <f t="shared" si="7"/>
        <v>1</v>
      </c>
      <c r="AG62" s="3">
        <f t="shared" si="8"/>
        <v>140</v>
      </c>
      <c r="AH62" s="194"/>
      <c r="AI62" s="3" t="b">
        <f>AND(AB62,AD62,AH61,AG62&gt;0,AF62,AB61)</f>
        <v>1</v>
      </c>
      <c r="AJ62" s="14">
        <f t="shared" si="9"/>
        <v>58.333333333333336</v>
      </c>
    </row>
    <row r="63" spans="1:36" ht="12.75">
      <c r="A63" s="191"/>
      <c r="B63" s="191"/>
      <c r="C63" s="191"/>
      <c r="D63" s="191"/>
      <c r="E63" s="8" t="s">
        <v>13</v>
      </c>
      <c r="F63" s="18">
        <v>5</v>
      </c>
      <c r="G63" s="18">
        <v>6</v>
      </c>
      <c r="H63" s="18">
        <v>6</v>
      </c>
      <c r="I63" s="18">
        <v>6</v>
      </c>
      <c r="J63" s="18">
        <v>5</v>
      </c>
      <c r="K63" s="18">
        <v>5</v>
      </c>
      <c r="L63" s="18">
        <v>5</v>
      </c>
      <c r="M63" s="18">
        <v>6</v>
      </c>
      <c r="N63" s="18">
        <v>5</v>
      </c>
      <c r="O63" s="18">
        <v>6</v>
      </c>
      <c r="P63" s="18">
        <v>5</v>
      </c>
      <c r="Q63" s="18">
        <v>6</v>
      </c>
      <c r="R63" s="18">
        <v>5</v>
      </c>
      <c r="S63" s="18">
        <v>6</v>
      </c>
      <c r="T63" s="18">
        <v>5</v>
      </c>
      <c r="U63" s="18">
        <v>5</v>
      </c>
      <c r="V63" s="18">
        <v>6</v>
      </c>
      <c r="W63" s="18"/>
      <c r="X63" s="18">
        <f t="shared" si="5"/>
        <v>132</v>
      </c>
      <c r="Y63" s="11">
        <v>55</v>
      </c>
      <c r="Z63" s="32"/>
      <c r="AA63" s="195"/>
      <c r="AB63" s="195"/>
      <c r="AC63" s="195"/>
      <c r="AD63" s="114"/>
      <c r="AE63" s="13">
        <f t="shared" si="6"/>
        <v>0</v>
      </c>
      <c r="AF63" s="13" t="b">
        <f t="shared" si="7"/>
        <v>1</v>
      </c>
      <c r="AG63" s="3">
        <f t="shared" si="8"/>
        <v>132</v>
      </c>
      <c r="AH63" s="195"/>
      <c r="AI63" s="3" t="b">
        <f>AND(AB63,AD63,AH61,AG63&gt;0,AF63,AB61)</f>
        <v>1</v>
      </c>
      <c r="AJ63" s="14">
        <f t="shared" si="9"/>
        <v>55.00000000000001</v>
      </c>
    </row>
    <row r="64" spans="1:36" ht="12.75">
      <c r="A64" s="191">
        <v>20</v>
      </c>
      <c r="B64" s="191" t="s">
        <v>123</v>
      </c>
      <c r="C64" s="191" t="s">
        <v>124</v>
      </c>
      <c r="D64" s="191" t="s">
        <v>42</v>
      </c>
      <c r="E64" s="8" t="s">
        <v>11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>
        <f t="shared" si="5"/>
      </c>
      <c r="Y64" s="11" t="s">
        <v>43</v>
      </c>
      <c r="Z64" s="49"/>
      <c r="AA64" s="193" t="b">
        <f>ISNUMBER(#REF!)</f>
        <v>0</v>
      </c>
      <c r="AB64" s="193" t="b">
        <f>ISNONTEXT(Z64)</f>
        <v>1</v>
      </c>
      <c r="AC64" s="193" t="b">
        <f>AND('[3]Przegląd'!F70,AB64,(AG64+AG65+AG66)&gt;0,AH64)</f>
        <v>1</v>
      </c>
      <c r="AD64" s="12" t="b">
        <f>'[3]Przegląd'!F26</f>
        <v>1</v>
      </c>
      <c r="AE64" s="13">
        <f t="shared" si="6"/>
        <v>0</v>
      </c>
      <c r="AF64" s="13" t="b">
        <f t="shared" si="7"/>
        <v>1</v>
      </c>
      <c r="AG64" s="3">
        <f t="shared" si="8"/>
        <v>0</v>
      </c>
      <c r="AH64" s="193" t="b">
        <f>ISNUMBER(A64)</f>
        <v>1</v>
      </c>
      <c r="AI64" s="3" t="b">
        <f>AND(AB64,AD64,AH64,AG64&gt;0,AF64,AB64)</f>
        <v>0</v>
      </c>
      <c r="AJ64" s="14">
        <f t="shared" si="9"/>
        <v>0</v>
      </c>
    </row>
    <row r="65" spans="1:36" ht="12.75">
      <c r="A65" s="191"/>
      <c r="B65" s="191"/>
      <c r="C65" s="191"/>
      <c r="D65" s="191"/>
      <c r="E65" s="8" t="s">
        <v>12</v>
      </c>
      <c r="F65" s="18">
        <v>7</v>
      </c>
      <c r="G65" s="18">
        <v>6</v>
      </c>
      <c r="H65" s="18">
        <v>5</v>
      </c>
      <c r="I65" s="18">
        <v>6</v>
      </c>
      <c r="J65" s="18">
        <v>6</v>
      </c>
      <c r="K65" s="18">
        <v>6</v>
      </c>
      <c r="L65" s="18">
        <v>7</v>
      </c>
      <c r="M65" s="18">
        <v>7</v>
      </c>
      <c r="N65" s="18">
        <v>6</v>
      </c>
      <c r="O65" s="18">
        <v>7</v>
      </c>
      <c r="P65" s="18">
        <v>6</v>
      </c>
      <c r="Q65" s="18">
        <v>5</v>
      </c>
      <c r="R65" s="18">
        <v>6</v>
      </c>
      <c r="S65" s="18">
        <v>6</v>
      </c>
      <c r="T65" s="18">
        <v>6</v>
      </c>
      <c r="U65" s="18">
        <v>7</v>
      </c>
      <c r="V65" s="18">
        <v>6</v>
      </c>
      <c r="W65" s="18"/>
      <c r="X65" s="18">
        <f t="shared" si="5"/>
        <v>146</v>
      </c>
      <c r="Y65" s="11">
        <v>60.83333333333333</v>
      </c>
      <c r="Z65" s="31"/>
      <c r="AA65" s="194"/>
      <c r="AB65" s="194"/>
      <c r="AC65" s="194"/>
      <c r="AD65" s="114"/>
      <c r="AE65" s="13">
        <f t="shared" si="6"/>
        <v>0</v>
      </c>
      <c r="AF65" s="13" t="b">
        <f t="shared" si="7"/>
        <v>1</v>
      </c>
      <c r="AG65" s="3">
        <f t="shared" si="8"/>
        <v>146</v>
      </c>
      <c r="AH65" s="194"/>
      <c r="AI65" s="3" t="b">
        <f>AND(AB65,AD65,AH64,AG65&gt;0,AF65,AB64)</f>
        <v>1</v>
      </c>
      <c r="AJ65" s="14">
        <f t="shared" si="9"/>
        <v>60.83333333333333</v>
      </c>
    </row>
    <row r="66" spans="1:36" ht="12.75">
      <c r="A66" s="191"/>
      <c r="B66" s="191"/>
      <c r="C66" s="191"/>
      <c r="D66" s="191"/>
      <c r="E66" s="8" t="s">
        <v>13</v>
      </c>
      <c r="F66" s="18">
        <v>6</v>
      </c>
      <c r="G66" s="18">
        <v>6</v>
      </c>
      <c r="H66" s="18">
        <v>6</v>
      </c>
      <c r="I66" s="18">
        <v>6</v>
      </c>
      <c r="J66" s="18">
        <v>5</v>
      </c>
      <c r="K66" s="18">
        <v>6</v>
      </c>
      <c r="L66" s="18">
        <v>6</v>
      </c>
      <c r="M66" s="18">
        <v>6</v>
      </c>
      <c r="N66" s="18">
        <v>6</v>
      </c>
      <c r="O66" s="18">
        <v>6</v>
      </c>
      <c r="P66" s="18">
        <v>7</v>
      </c>
      <c r="Q66" s="18">
        <v>5</v>
      </c>
      <c r="R66" s="18">
        <v>5</v>
      </c>
      <c r="S66" s="18">
        <v>6</v>
      </c>
      <c r="T66" s="18">
        <v>5</v>
      </c>
      <c r="U66" s="18">
        <v>6</v>
      </c>
      <c r="V66" s="18">
        <v>6</v>
      </c>
      <c r="W66" s="18"/>
      <c r="X66" s="18">
        <f t="shared" si="5"/>
        <v>139</v>
      </c>
      <c r="Y66" s="11">
        <v>57.91666666666667</v>
      </c>
      <c r="Z66" s="32"/>
      <c r="AA66" s="195"/>
      <c r="AB66" s="195"/>
      <c r="AC66" s="195"/>
      <c r="AD66" s="114"/>
      <c r="AE66" s="13">
        <f t="shared" si="6"/>
        <v>0</v>
      </c>
      <c r="AF66" s="13" t="b">
        <f t="shared" si="7"/>
        <v>1</v>
      </c>
      <c r="AG66" s="3">
        <f t="shared" si="8"/>
        <v>139</v>
      </c>
      <c r="AH66" s="195"/>
      <c r="AI66" s="3" t="b">
        <f>AND(AB66,AD66,AH64,AG66&gt;0,AF66,AB64)</f>
        <v>1</v>
      </c>
      <c r="AJ66" s="14">
        <f t="shared" si="9"/>
        <v>57.91666666666667</v>
      </c>
    </row>
    <row r="67" spans="1:36" ht="12.75">
      <c r="A67" s="191">
        <v>21</v>
      </c>
      <c r="B67" s="191" t="s">
        <v>116</v>
      </c>
      <c r="C67" s="191" t="s">
        <v>117</v>
      </c>
      <c r="D67" s="191" t="s">
        <v>42</v>
      </c>
      <c r="E67" s="8" t="s">
        <v>11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>
        <f t="shared" si="5"/>
      </c>
      <c r="Y67" s="11" t="s">
        <v>43</v>
      </c>
      <c r="Z67" s="49"/>
      <c r="AA67" s="193" t="b">
        <f>ISNUMBER(#REF!)</f>
        <v>0</v>
      </c>
      <c r="AB67" s="193" t="b">
        <f>ISNONTEXT(Z67)</f>
        <v>1</v>
      </c>
      <c r="AC67" s="193" t="b">
        <f>AND('[3]Przegląd'!F73,AB67,(AG67+AG68+AG69)&gt;0,AH67)</f>
        <v>1</v>
      </c>
      <c r="AD67" s="12" t="b">
        <f>'[3]Przegląd'!F27</f>
        <v>1</v>
      </c>
      <c r="AE67" s="13">
        <f t="shared" si="6"/>
        <v>0</v>
      </c>
      <c r="AF67" s="13" t="b">
        <f t="shared" si="7"/>
        <v>1</v>
      </c>
      <c r="AG67" s="3">
        <f t="shared" si="8"/>
        <v>0</v>
      </c>
      <c r="AH67" s="193" t="b">
        <f>ISNUMBER(A67)</f>
        <v>1</v>
      </c>
      <c r="AI67" s="3" t="b">
        <f>AND(AB67,AD67,AH67,AG67&gt;0,AF67,AB67)</f>
        <v>0</v>
      </c>
      <c r="AJ67" s="14">
        <f t="shared" si="9"/>
        <v>0</v>
      </c>
    </row>
    <row r="68" spans="1:36" ht="12.75">
      <c r="A68" s="191"/>
      <c r="B68" s="191"/>
      <c r="C68" s="191"/>
      <c r="D68" s="191"/>
      <c r="E68" s="8" t="s">
        <v>12</v>
      </c>
      <c r="F68" s="18">
        <v>7</v>
      </c>
      <c r="G68" s="18">
        <v>7</v>
      </c>
      <c r="H68" s="18">
        <v>6</v>
      </c>
      <c r="I68" s="18">
        <v>7</v>
      </c>
      <c r="J68" s="18">
        <v>7</v>
      </c>
      <c r="K68" s="18">
        <v>7</v>
      </c>
      <c r="L68" s="18">
        <v>6</v>
      </c>
      <c r="M68" s="18">
        <v>7</v>
      </c>
      <c r="N68" s="18">
        <v>7</v>
      </c>
      <c r="O68" s="18">
        <v>7</v>
      </c>
      <c r="P68" s="18">
        <v>7</v>
      </c>
      <c r="Q68" s="18">
        <v>6</v>
      </c>
      <c r="R68" s="18">
        <v>6</v>
      </c>
      <c r="S68" s="18">
        <v>7</v>
      </c>
      <c r="T68" s="18">
        <v>7</v>
      </c>
      <c r="U68" s="18">
        <v>7</v>
      </c>
      <c r="V68" s="18">
        <v>7</v>
      </c>
      <c r="W68" s="18"/>
      <c r="X68" s="18">
        <f t="shared" si="5"/>
        <v>162</v>
      </c>
      <c r="Y68" s="11">
        <v>67.5</v>
      </c>
      <c r="Z68" s="31"/>
      <c r="AA68" s="194"/>
      <c r="AB68" s="194"/>
      <c r="AC68" s="194"/>
      <c r="AD68" s="114"/>
      <c r="AE68" s="13">
        <f t="shared" si="6"/>
        <v>0</v>
      </c>
      <c r="AF68" s="13" t="b">
        <f t="shared" si="7"/>
        <v>1</v>
      </c>
      <c r="AG68" s="3">
        <f t="shared" si="8"/>
        <v>162</v>
      </c>
      <c r="AH68" s="194"/>
      <c r="AI68" s="3" t="b">
        <f>AND(AB68,AD68,AH67,AG68&gt;0,AF68,AB67)</f>
        <v>1</v>
      </c>
      <c r="AJ68" s="14">
        <f t="shared" si="9"/>
        <v>67.5</v>
      </c>
    </row>
    <row r="69" spans="1:36" ht="12.75">
      <c r="A69" s="191"/>
      <c r="B69" s="191"/>
      <c r="C69" s="191"/>
      <c r="D69" s="191"/>
      <c r="E69" s="8" t="s">
        <v>13</v>
      </c>
      <c r="F69" s="18">
        <v>7</v>
      </c>
      <c r="G69" s="18">
        <v>6</v>
      </c>
      <c r="H69" s="18">
        <v>6</v>
      </c>
      <c r="I69" s="18">
        <v>7</v>
      </c>
      <c r="J69" s="18">
        <v>7</v>
      </c>
      <c r="K69" s="18">
        <v>7</v>
      </c>
      <c r="L69" s="18">
        <v>5</v>
      </c>
      <c r="M69" s="18">
        <v>5</v>
      </c>
      <c r="N69" s="18">
        <v>6</v>
      </c>
      <c r="O69" s="18">
        <v>7</v>
      </c>
      <c r="P69" s="18">
        <v>6</v>
      </c>
      <c r="Q69" s="18">
        <v>6</v>
      </c>
      <c r="R69" s="18">
        <v>5</v>
      </c>
      <c r="S69" s="18">
        <v>6</v>
      </c>
      <c r="T69" s="18">
        <v>6</v>
      </c>
      <c r="U69" s="18">
        <v>6</v>
      </c>
      <c r="V69" s="18">
        <v>7</v>
      </c>
      <c r="W69" s="18"/>
      <c r="X69" s="18">
        <f t="shared" si="5"/>
        <v>149</v>
      </c>
      <c r="Y69" s="11">
        <v>62.083333333333336</v>
      </c>
      <c r="Z69" s="32"/>
      <c r="AA69" s="195"/>
      <c r="AB69" s="195"/>
      <c r="AC69" s="195"/>
      <c r="AD69" s="114"/>
      <c r="AE69" s="13">
        <f t="shared" si="6"/>
        <v>0</v>
      </c>
      <c r="AF69" s="13" t="b">
        <f t="shared" si="7"/>
        <v>1</v>
      </c>
      <c r="AG69" s="3">
        <f t="shared" si="8"/>
        <v>149</v>
      </c>
      <c r="AH69" s="195"/>
      <c r="AI69" s="3" t="b">
        <f>AND(AB69,AD69,AH67,AG69&gt;0,AF69,AB67)</f>
        <v>1</v>
      </c>
      <c r="AJ69" s="14">
        <f t="shared" si="9"/>
        <v>62.083333333333336</v>
      </c>
    </row>
    <row r="70" spans="1:36" ht="12.75">
      <c r="A70" s="191">
        <v>22</v>
      </c>
      <c r="B70" s="191" t="s">
        <v>191</v>
      </c>
      <c r="C70" s="191" t="s">
        <v>192</v>
      </c>
      <c r="D70" s="191" t="s">
        <v>115</v>
      </c>
      <c r="E70" s="8" t="s">
        <v>11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>
        <f t="shared" si="5"/>
      </c>
      <c r="Y70" s="11" t="s">
        <v>43</v>
      </c>
      <c r="Z70" s="49"/>
      <c r="AA70" s="193" t="b">
        <f>ISNUMBER(#REF!)</f>
        <v>0</v>
      </c>
      <c r="AB70" s="193" t="b">
        <f>ISNONTEXT(Z70)</f>
        <v>1</v>
      </c>
      <c r="AC70" s="193" t="b">
        <f>AND('[3]Przegląd'!F76,AB70,(AG70+AG71+AG72)&gt;0,AH70)</f>
        <v>1</v>
      </c>
      <c r="AD70" s="12" t="b">
        <f>'[3]Przegląd'!F28</f>
        <v>1</v>
      </c>
      <c r="AE70" s="13">
        <f t="shared" si="6"/>
        <v>0</v>
      </c>
      <c r="AF70" s="13" t="b">
        <f t="shared" si="7"/>
        <v>1</v>
      </c>
      <c r="AG70" s="3">
        <f t="shared" si="8"/>
        <v>0</v>
      </c>
      <c r="AH70" s="193" t="b">
        <f>ISNUMBER(A70)</f>
        <v>1</v>
      </c>
      <c r="AI70" s="3" t="b">
        <f>AND(AB70,AD70,AH70,AG70&gt;0,AF70,AB70)</f>
        <v>0</v>
      </c>
      <c r="AJ70" s="14">
        <f t="shared" si="9"/>
        <v>0</v>
      </c>
    </row>
    <row r="71" spans="1:36" ht="12.75">
      <c r="A71" s="191"/>
      <c r="B71" s="191"/>
      <c r="C71" s="191"/>
      <c r="D71" s="191"/>
      <c r="E71" s="8" t="s">
        <v>12</v>
      </c>
      <c r="F71" s="18">
        <v>6</v>
      </c>
      <c r="G71" s="18">
        <v>6</v>
      </c>
      <c r="H71" s="18">
        <v>7</v>
      </c>
      <c r="I71" s="18">
        <v>6</v>
      </c>
      <c r="J71" s="18">
        <v>6</v>
      </c>
      <c r="K71" s="18">
        <v>6</v>
      </c>
      <c r="L71" s="18">
        <v>6</v>
      </c>
      <c r="M71" s="18">
        <v>4</v>
      </c>
      <c r="N71" s="18">
        <v>6</v>
      </c>
      <c r="O71" s="18">
        <v>6</v>
      </c>
      <c r="P71" s="18">
        <v>5</v>
      </c>
      <c r="Q71" s="18">
        <v>6</v>
      </c>
      <c r="R71" s="18">
        <v>5</v>
      </c>
      <c r="S71" s="18">
        <v>6</v>
      </c>
      <c r="T71" s="18">
        <v>6</v>
      </c>
      <c r="U71" s="18">
        <v>6</v>
      </c>
      <c r="V71" s="18">
        <v>6</v>
      </c>
      <c r="W71" s="18"/>
      <c r="X71" s="18">
        <f aca="true" t="shared" si="10" ref="X71:X102">IF(AI71,AG71,"")</f>
        <v>142</v>
      </c>
      <c r="Y71" s="11">
        <v>59.166666666666664</v>
      </c>
      <c r="Z71" s="31"/>
      <c r="AA71" s="194"/>
      <c r="AB71" s="194"/>
      <c r="AC71" s="194"/>
      <c r="AD71" s="114"/>
      <c r="AE71" s="13">
        <f aca="true" t="shared" si="11" ref="AE71:AE102">W71</f>
        <v>0</v>
      </c>
      <c r="AF71" s="13" t="b">
        <f aca="true" t="shared" si="12" ref="AF71:AF102">IF(AE71&gt;14,FALSE,TRUE)</f>
        <v>1</v>
      </c>
      <c r="AG71" s="3">
        <f aca="true" t="shared" si="13" ref="AG71:AG102">F71+G71+H71*2+I71+J71+K71*2+L71+M71+N71+O71+P71+Q71*2+R71+(S71+T71+U71+V71)*2-W71</f>
        <v>142</v>
      </c>
      <c r="AH71" s="194"/>
      <c r="AI71" s="3" t="b">
        <f>AND(AB71,AD71,AH70,AG71&gt;0,AF71,AB70)</f>
        <v>1</v>
      </c>
      <c r="AJ71" s="14">
        <f aca="true" t="shared" si="14" ref="AJ71:AJ102">IF(AG71&gt;0,(AG71)/240*100,0)</f>
        <v>59.166666666666664</v>
      </c>
    </row>
    <row r="72" spans="1:36" ht="12.75">
      <c r="A72" s="191"/>
      <c r="B72" s="191"/>
      <c r="C72" s="191"/>
      <c r="D72" s="191"/>
      <c r="E72" s="8" t="s">
        <v>13</v>
      </c>
      <c r="F72" s="18">
        <v>6</v>
      </c>
      <c r="G72" s="18">
        <v>5</v>
      </c>
      <c r="H72" s="18">
        <v>6</v>
      </c>
      <c r="I72" s="18">
        <v>6</v>
      </c>
      <c r="J72" s="18">
        <v>5</v>
      </c>
      <c r="K72" s="18">
        <v>6</v>
      </c>
      <c r="L72" s="18">
        <v>6</v>
      </c>
      <c r="M72" s="18">
        <v>6</v>
      </c>
      <c r="N72" s="18">
        <v>5</v>
      </c>
      <c r="O72" s="18">
        <v>6</v>
      </c>
      <c r="P72" s="18">
        <v>5</v>
      </c>
      <c r="Q72" s="18">
        <v>6</v>
      </c>
      <c r="R72" s="18">
        <v>6</v>
      </c>
      <c r="S72" s="18">
        <v>6</v>
      </c>
      <c r="T72" s="18">
        <v>6</v>
      </c>
      <c r="U72" s="18">
        <v>6</v>
      </c>
      <c r="V72" s="18">
        <v>6</v>
      </c>
      <c r="W72" s="18"/>
      <c r="X72" s="18">
        <f t="shared" si="10"/>
        <v>140</v>
      </c>
      <c r="Y72" s="11">
        <v>58.333333333333336</v>
      </c>
      <c r="Z72" s="32"/>
      <c r="AA72" s="195"/>
      <c r="AB72" s="195"/>
      <c r="AC72" s="195"/>
      <c r="AD72" s="114"/>
      <c r="AE72" s="13">
        <f t="shared" si="11"/>
        <v>0</v>
      </c>
      <c r="AF72" s="13" t="b">
        <f t="shared" si="12"/>
        <v>1</v>
      </c>
      <c r="AG72" s="3">
        <f t="shared" si="13"/>
        <v>140</v>
      </c>
      <c r="AH72" s="195"/>
      <c r="AI72" s="3" t="b">
        <f>AND(AB72,AD72,AH70,AG72&gt;0,AF72,AB70)</f>
        <v>1</v>
      </c>
      <c r="AJ72" s="14">
        <f t="shared" si="14"/>
        <v>58.333333333333336</v>
      </c>
    </row>
    <row r="73" spans="1:36" ht="12.75" customHeight="1">
      <c r="A73" s="191">
        <v>23</v>
      </c>
      <c r="B73" s="191" t="s">
        <v>186</v>
      </c>
      <c r="C73" s="191" t="s">
        <v>187</v>
      </c>
      <c r="D73" s="191" t="s">
        <v>42</v>
      </c>
      <c r="E73" s="8" t="s">
        <v>11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>
        <f t="shared" si="10"/>
      </c>
      <c r="Y73" s="11" t="s">
        <v>43</v>
      </c>
      <c r="Z73" s="49"/>
      <c r="AA73" s="193" t="b">
        <f>ISNUMBER(#REF!)</f>
        <v>0</v>
      </c>
      <c r="AB73" s="193" t="b">
        <f>ISNONTEXT(Z73)</f>
        <v>1</v>
      </c>
      <c r="AC73" s="193" t="b">
        <f>AND('[3]Przegląd'!F79,AB73,(AG73+AG74+AG75)&gt;0,AH73)</f>
        <v>1</v>
      </c>
      <c r="AD73" s="12" t="b">
        <f>'[3]Przegląd'!F29</f>
        <v>1</v>
      </c>
      <c r="AE73" s="13">
        <f t="shared" si="11"/>
        <v>0</v>
      </c>
      <c r="AF73" s="13" t="b">
        <f t="shared" si="12"/>
        <v>1</v>
      </c>
      <c r="AG73" s="3">
        <f t="shared" si="13"/>
        <v>0</v>
      </c>
      <c r="AH73" s="193" t="b">
        <f>ISNUMBER(A73)</f>
        <v>1</v>
      </c>
      <c r="AI73" s="3" t="b">
        <f>AND(AB73,AD73,AH73,AG73&gt;0,AF73,AB73)</f>
        <v>0</v>
      </c>
      <c r="AJ73" s="14">
        <f t="shared" si="14"/>
        <v>0</v>
      </c>
    </row>
    <row r="74" spans="1:36" ht="12.75">
      <c r="A74" s="191"/>
      <c r="B74" s="191"/>
      <c r="C74" s="191"/>
      <c r="D74" s="191"/>
      <c r="E74" s="8" t="s">
        <v>12</v>
      </c>
      <c r="F74" s="18">
        <v>6</v>
      </c>
      <c r="G74" s="18">
        <v>5</v>
      </c>
      <c r="H74" s="18">
        <v>5</v>
      </c>
      <c r="I74" s="18">
        <v>6</v>
      </c>
      <c r="J74" s="18">
        <v>6</v>
      </c>
      <c r="K74" s="18">
        <v>5</v>
      </c>
      <c r="L74" s="18">
        <v>6</v>
      </c>
      <c r="M74" s="18">
        <v>5</v>
      </c>
      <c r="N74" s="18">
        <v>4</v>
      </c>
      <c r="O74" s="18">
        <v>6</v>
      </c>
      <c r="P74" s="18">
        <v>6</v>
      </c>
      <c r="Q74" s="18">
        <v>5</v>
      </c>
      <c r="R74" s="18">
        <v>5</v>
      </c>
      <c r="S74" s="18">
        <v>6</v>
      </c>
      <c r="T74" s="18">
        <v>6</v>
      </c>
      <c r="U74" s="18">
        <v>5</v>
      </c>
      <c r="V74" s="18">
        <v>6</v>
      </c>
      <c r="W74" s="18">
        <v>2</v>
      </c>
      <c r="X74" s="18">
        <f t="shared" si="10"/>
        <v>129</v>
      </c>
      <c r="Y74" s="11">
        <v>53.75</v>
      </c>
      <c r="Z74" s="31"/>
      <c r="AA74" s="194"/>
      <c r="AB74" s="194"/>
      <c r="AC74" s="194"/>
      <c r="AD74" s="114"/>
      <c r="AE74" s="13">
        <f t="shared" si="11"/>
        <v>2</v>
      </c>
      <c r="AF74" s="13" t="b">
        <f t="shared" si="12"/>
        <v>1</v>
      </c>
      <c r="AG74" s="3">
        <f t="shared" si="13"/>
        <v>129</v>
      </c>
      <c r="AH74" s="194"/>
      <c r="AI74" s="3" t="b">
        <f>AND(AB74,AD74,AH73,AG74&gt;0,AF74,AB73)</f>
        <v>1</v>
      </c>
      <c r="AJ74" s="14">
        <f t="shared" si="14"/>
        <v>53.75</v>
      </c>
    </row>
    <row r="75" spans="1:36" ht="12.75">
      <c r="A75" s="191"/>
      <c r="B75" s="191"/>
      <c r="C75" s="191"/>
      <c r="D75" s="191"/>
      <c r="E75" s="8" t="s">
        <v>13</v>
      </c>
      <c r="F75" s="18">
        <v>5</v>
      </c>
      <c r="G75" s="18">
        <v>5</v>
      </c>
      <c r="H75" s="18">
        <v>5</v>
      </c>
      <c r="I75" s="18">
        <v>5</v>
      </c>
      <c r="J75" s="18">
        <v>6</v>
      </c>
      <c r="K75" s="18">
        <v>5</v>
      </c>
      <c r="L75" s="18">
        <v>5</v>
      </c>
      <c r="M75" s="18">
        <v>4</v>
      </c>
      <c r="N75" s="18">
        <v>5</v>
      </c>
      <c r="O75" s="18">
        <v>5</v>
      </c>
      <c r="P75" s="18">
        <v>5</v>
      </c>
      <c r="Q75" s="18">
        <v>5</v>
      </c>
      <c r="R75" s="18">
        <v>5</v>
      </c>
      <c r="S75" s="18">
        <v>5</v>
      </c>
      <c r="T75" s="18">
        <v>5</v>
      </c>
      <c r="U75" s="18">
        <v>5</v>
      </c>
      <c r="V75" s="18">
        <v>5</v>
      </c>
      <c r="W75" s="18">
        <v>2</v>
      </c>
      <c r="X75" s="18">
        <f t="shared" si="10"/>
        <v>118</v>
      </c>
      <c r="Y75" s="11">
        <v>49.166666666666664</v>
      </c>
      <c r="Z75" s="32"/>
      <c r="AA75" s="195"/>
      <c r="AB75" s="195"/>
      <c r="AC75" s="195"/>
      <c r="AD75" s="114"/>
      <c r="AE75" s="13">
        <f t="shared" si="11"/>
        <v>2</v>
      </c>
      <c r="AF75" s="13" t="b">
        <f t="shared" si="12"/>
        <v>1</v>
      </c>
      <c r="AG75" s="3">
        <f t="shared" si="13"/>
        <v>118</v>
      </c>
      <c r="AH75" s="195"/>
      <c r="AI75" s="3" t="b">
        <f>AND(AB75,AD75,AH73,AG75&gt;0,AF75,AB73)</f>
        <v>1</v>
      </c>
      <c r="AJ75" s="14">
        <f t="shared" si="14"/>
        <v>49.166666666666664</v>
      </c>
    </row>
    <row r="76" spans="1:36" ht="12.75" customHeight="1">
      <c r="A76" s="191">
        <v>25</v>
      </c>
      <c r="B76" s="191" t="s">
        <v>177</v>
      </c>
      <c r="C76" s="191" t="s">
        <v>135</v>
      </c>
      <c r="D76" s="191" t="s">
        <v>136</v>
      </c>
      <c r="E76" s="8" t="s">
        <v>11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>
        <f t="shared" si="10"/>
      </c>
      <c r="Y76" s="11" t="s">
        <v>43</v>
      </c>
      <c r="Z76" s="49"/>
      <c r="AA76" s="193" t="b">
        <f>ISNUMBER(#REF!)</f>
        <v>0</v>
      </c>
      <c r="AB76" s="193" t="b">
        <f>ISNONTEXT(Z76)</f>
        <v>1</v>
      </c>
      <c r="AC76" s="193" t="b">
        <f>AND('[3]Przegląd'!F82,AB76,(AG76+AG77+AG78)&gt;0,AH76)</f>
        <v>1</v>
      </c>
      <c r="AD76" s="12" t="b">
        <f>'[3]Przegląd'!F30</f>
        <v>1</v>
      </c>
      <c r="AE76" s="13">
        <f t="shared" si="11"/>
        <v>0</v>
      </c>
      <c r="AF76" s="13" t="b">
        <f t="shared" si="12"/>
        <v>1</v>
      </c>
      <c r="AG76" s="3">
        <f t="shared" si="13"/>
        <v>0</v>
      </c>
      <c r="AH76" s="193" t="b">
        <f>ISNUMBER(A76)</f>
        <v>1</v>
      </c>
      <c r="AI76" s="3" t="b">
        <f>AND(AB76,AD76,AH76,AG76&gt;0,AF76,AB76)</f>
        <v>0</v>
      </c>
      <c r="AJ76" s="14">
        <f t="shared" si="14"/>
        <v>0</v>
      </c>
    </row>
    <row r="77" spans="1:36" ht="12.75">
      <c r="A77" s="191"/>
      <c r="B77" s="191"/>
      <c r="C77" s="191"/>
      <c r="D77" s="191"/>
      <c r="E77" s="8" t="s">
        <v>12</v>
      </c>
      <c r="F77" s="18">
        <v>4</v>
      </c>
      <c r="G77" s="18">
        <v>5</v>
      </c>
      <c r="H77" s="18">
        <v>6</v>
      </c>
      <c r="I77" s="18">
        <v>5</v>
      </c>
      <c r="J77" s="18">
        <v>4</v>
      </c>
      <c r="K77" s="18">
        <v>3</v>
      </c>
      <c r="L77" s="18">
        <v>6</v>
      </c>
      <c r="M77" s="18">
        <v>4</v>
      </c>
      <c r="N77" s="18">
        <v>5</v>
      </c>
      <c r="O77" s="18">
        <v>6</v>
      </c>
      <c r="P77" s="18">
        <v>6</v>
      </c>
      <c r="Q77" s="18">
        <v>6</v>
      </c>
      <c r="R77" s="18">
        <v>5</v>
      </c>
      <c r="S77" s="18">
        <v>4</v>
      </c>
      <c r="T77" s="18">
        <v>6</v>
      </c>
      <c r="U77" s="18">
        <v>5</v>
      </c>
      <c r="V77" s="18">
        <v>6</v>
      </c>
      <c r="W77" s="18"/>
      <c r="X77" s="18">
        <f t="shared" si="10"/>
        <v>122</v>
      </c>
      <c r="Y77" s="11">
        <v>50.83333333333333</v>
      </c>
      <c r="Z77" s="31"/>
      <c r="AA77" s="194"/>
      <c r="AB77" s="194"/>
      <c r="AC77" s="194"/>
      <c r="AD77" s="114"/>
      <c r="AE77" s="13">
        <f t="shared" si="11"/>
        <v>0</v>
      </c>
      <c r="AF77" s="13" t="b">
        <f t="shared" si="12"/>
        <v>1</v>
      </c>
      <c r="AG77" s="3">
        <f t="shared" si="13"/>
        <v>122</v>
      </c>
      <c r="AH77" s="194"/>
      <c r="AI77" s="3" t="b">
        <f>AND(AB77,AD77,AH76,AG77&gt;0,AF77,AB76)</f>
        <v>1</v>
      </c>
      <c r="AJ77" s="14">
        <f t="shared" si="14"/>
        <v>50.83333333333333</v>
      </c>
    </row>
    <row r="78" spans="1:36" ht="12.75">
      <c r="A78" s="191"/>
      <c r="B78" s="191"/>
      <c r="C78" s="191"/>
      <c r="D78" s="191"/>
      <c r="E78" s="8" t="s">
        <v>13</v>
      </c>
      <c r="F78" s="18">
        <v>5</v>
      </c>
      <c r="G78" s="18">
        <v>5</v>
      </c>
      <c r="H78" s="18">
        <v>5</v>
      </c>
      <c r="I78" s="18">
        <v>5</v>
      </c>
      <c r="J78" s="18">
        <v>4</v>
      </c>
      <c r="K78" s="18">
        <v>5</v>
      </c>
      <c r="L78" s="18">
        <v>5</v>
      </c>
      <c r="M78" s="18">
        <v>6</v>
      </c>
      <c r="N78" s="18">
        <v>5</v>
      </c>
      <c r="O78" s="18">
        <v>5</v>
      </c>
      <c r="P78" s="18">
        <v>6</v>
      </c>
      <c r="Q78" s="18">
        <v>5</v>
      </c>
      <c r="R78" s="18">
        <v>5</v>
      </c>
      <c r="S78" s="18">
        <v>6</v>
      </c>
      <c r="T78" s="18">
        <v>5</v>
      </c>
      <c r="U78" s="18">
        <v>5</v>
      </c>
      <c r="V78" s="18">
        <v>6</v>
      </c>
      <c r="W78" s="18"/>
      <c r="X78" s="18">
        <f t="shared" si="10"/>
        <v>125</v>
      </c>
      <c r="Y78" s="11">
        <v>52.083333333333336</v>
      </c>
      <c r="Z78" s="32"/>
      <c r="AA78" s="195"/>
      <c r="AB78" s="195"/>
      <c r="AC78" s="195"/>
      <c r="AD78" s="114"/>
      <c r="AE78" s="13">
        <f t="shared" si="11"/>
        <v>0</v>
      </c>
      <c r="AF78" s="13" t="b">
        <f t="shared" si="12"/>
        <v>1</v>
      </c>
      <c r="AG78" s="3">
        <f t="shared" si="13"/>
        <v>125</v>
      </c>
      <c r="AH78" s="195"/>
      <c r="AI78" s="3" t="b">
        <f>AND(AB78,AD78,AH76,AG78&gt;0,AF78,AB76)</f>
        <v>1</v>
      </c>
      <c r="AJ78" s="14">
        <f t="shared" si="14"/>
        <v>52.083333333333336</v>
      </c>
    </row>
    <row r="79" spans="1:36" ht="12.75">
      <c r="A79" s="191">
        <v>26</v>
      </c>
      <c r="B79" s="191" t="s">
        <v>197</v>
      </c>
      <c r="C79" s="191" t="s">
        <v>198</v>
      </c>
      <c r="D79" s="191" t="s">
        <v>199</v>
      </c>
      <c r="E79" s="8" t="s">
        <v>11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>
        <f t="shared" si="10"/>
      </c>
      <c r="Y79" s="11" t="s">
        <v>43</v>
      </c>
      <c r="Z79" s="49"/>
      <c r="AA79" s="193" t="b">
        <f>ISNUMBER(#REF!)</f>
        <v>0</v>
      </c>
      <c r="AB79" s="193" t="b">
        <f>ISNONTEXT(Z79)</f>
        <v>1</v>
      </c>
      <c r="AC79" s="193" t="b">
        <f>AND('[3]Przegląd'!F85,AB79,(AG79+AG80+AG81)&gt;0,AH79)</f>
        <v>1</v>
      </c>
      <c r="AD79" s="12" t="b">
        <f>'[3]Przegląd'!F31</f>
        <v>1</v>
      </c>
      <c r="AE79" s="13">
        <f t="shared" si="11"/>
        <v>0</v>
      </c>
      <c r="AF79" s="13" t="b">
        <f t="shared" si="12"/>
        <v>1</v>
      </c>
      <c r="AG79" s="3">
        <f t="shared" si="13"/>
        <v>0</v>
      </c>
      <c r="AH79" s="193" t="b">
        <f>ISNUMBER(A79)</f>
        <v>1</v>
      </c>
      <c r="AI79" s="3" t="b">
        <f>AND(AB79,AD79,AH79,AG79&gt;0,AF79,AB79)</f>
        <v>0</v>
      </c>
      <c r="AJ79" s="14">
        <f t="shared" si="14"/>
        <v>0</v>
      </c>
    </row>
    <row r="80" spans="1:36" ht="12.75">
      <c r="A80" s="191"/>
      <c r="B80" s="191"/>
      <c r="C80" s="191"/>
      <c r="D80" s="191"/>
      <c r="E80" s="8" t="s">
        <v>12</v>
      </c>
      <c r="F80" s="18">
        <v>6</v>
      </c>
      <c r="G80" s="18">
        <v>6</v>
      </c>
      <c r="H80" s="18">
        <v>6</v>
      </c>
      <c r="I80" s="18">
        <v>6</v>
      </c>
      <c r="J80" s="18">
        <v>5</v>
      </c>
      <c r="K80" s="18">
        <v>6</v>
      </c>
      <c r="L80" s="18">
        <v>6</v>
      </c>
      <c r="M80" s="18">
        <v>6</v>
      </c>
      <c r="N80" s="18">
        <v>6</v>
      </c>
      <c r="O80" s="18">
        <v>6</v>
      </c>
      <c r="P80" s="18">
        <v>7</v>
      </c>
      <c r="Q80" s="18">
        <v>6</v>
      </c>
      <c r="R80" s="18">
        <v>6</v>
      </c>
      <c r="S80" s="18">
        <v>6</v>
      </c>
      <c r="T80" s="18">
        <v>6</v>
      </c>
      <c r="U80" s="18">
        <v>6</v>
      </c>
      <c r="V80" s="18">
        <v>6</v>
      </c>
      <c r="W80" s="18"/>
      <c r="X80" s="18">
        <f t="shared" si="10"/>
        <v>144</v>
      </c>
      <c r="Y80" s="11">
        <v>60</v>
      </c>
      <c r="Z80" s="31"/>
      <c r="AA80" s="194"/>
      <c r="AB80" s="194"/>
      <c r="AC80" s="194"/>
      <c r="AD80" s="114"/>
      <c r="AE80" s="13">
        <f t="shared" si="11"/>
        <v>0</v>
      </c>
      <c r="AF80" s="13" t="b">
        <f t="shared" si="12"/>
        <v>1</v>
      </c>
      <c r="AG80" s="3">
        <f t="shared" si="13"/>
        <v>144</v>
      </c>
      <c r="AH80" s="194"/>
      <c r="AI80" s="3" t="b">
        <f>AND(AB80,AD80,AH79,AG80&gt;0,AF80,AB79)</f>
        <v>1</v>
      </c>
      <c r="AJ80" s="14">
        <f t="shared" si="14"/>
        <v>60</v>
      </c>
    </row>
    <row r="81" spans="1:36" ht="12.75">
      <c r="A81" s="191"/>
      <c r="B81" s="191"/>
      <c r="C81" s="191"/>
      <c r="D81" s="191"/>
      <c r="E81" s="8" t="s">
        <v>13</v>
      </c>
      <c r="F81" s="18">
        <v>6</v>
      </c>
      <c r="G81" s="18">
        <v>5</v>
      </c>
      <c r="H81" s="18">
        <v>6</v>
      </c>
      <c r="I81" s="18">
        <v>6</v>
      </c>
      <c r="J81" s="18">
        <v>5</v>
      </c>
      <c r="K81" s="18">
        <v>5</v>
      </c>
      <c r="L81" s="18">
        <v>5</v>
      </c>
      <c r="M81" s="18">
        <v>6</v>
      </c>
      <c r="N81" s="18">
        <v>5</v>
      </c>
      <c r="O81" s="18">
        <v>5</v>
      </c>
      <c r="P81" s="18">
        <v>6</v>
      </c>
      <c r="Q81" s="18">
        <v>5</v>
      </c>
      <c r="R81" s="18">
        <v>6</v>
      </c>
      <c r="S81" s="18">
        <v>6</v>
      </c>
      <c r="T81" s="18">
        <v>5</v>
      </c>
      <c r="U81" s="18">
        <v>5</v>
      </c>
      <c r="V81" s="18">
        <v>6</v>
      </c>
      <c r="W81" s="18"/>
      <c r="X81" s="18">
        <f t="shared" si="10"/>
        <v>131</v>
      </c>
      <c r="Y81" s="11">
        <v>54.58333333333333</v>
      </c>
      <c r="Z81" s="32"/>
      <c r="AA81" s="195"/>
      <c r="AB81" s="195"/>
      <c r="AC81" s="195"/>
      <c r="AD81" s="114"/>
      <c r="AE81" s="13">
        <f t="shared" si="11"/>
        <v>0</v>
      </c>
      <c r="AF81" s="13" t="b">
        <f t="shared" si="12"/>
        <v>1</v>
      </c>
      <c r="AG81" s="3">
        <f t="shared" si="13"/>
        <v>131</v>
      </c>
      <c r="AH81" s="195"/>
      <c r="AI81" s="3" t="b">
        <f>AND(AB81,AD81,AH79,AG81&gt;0,AF81,AB79)</f>
        <v>1</v>
      </c>
      <c r="AJ81" s="14">
        <f t="shared" si="14"/>
        <v>54.58333333333333</v>
      </c>
    </row>
    <row r="82" spans="1:36" ht="12.75">
      <c r="A82" s="191">
        <v>27</v>
      </c>
      <c r="B82" s="191" t="s">
        <v>150</v>
      </c>
      <c r="C82" s="191" t="s">
        <v>151</v>
      </c>
      <c r="D82" s="191" t="s">
        <v>39</v>
      </c>
      <c r="E82" s="8" t="s">
        <v>11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>
        <f t="shared" si="10"/>
      </c>
      <c r="Y82" s="11" t="s">
        <v>43</v>
      </c>
      <c r="Z82" s="49"/>
      <c r="AA82" s="193" t="b">
        <f>ISNUMBER(#REF!)</f>
        <v>0</v>
      </c>
      <c r="AB82" s="193" t="b">
        <f>ISNONTEXT(Z82)</f>
        <v>1</v>
      </c>
      <c r="AC82" s="193" t="b">
        <f>AND('[3]Przegląd'!F88,AB82,(AG82+AG83+AG84)&gt;0,AH82)</f>
        <v>1</v>
      </c>
      <c r="AD82" s="12" t="b">
        <f>'[3]Przegląd'!F32</f>
        <v>1</v>
      </c>
      <c r="AE82" s="13">
        <f t="shared" si="11"/>
        <v>0</v>
      </c>
      <c r="AF82" s="13" t="b">
        <f t="shared" si="12"/>
        <v>1</v>
      </c>
      <c r="AG82" s="3">
        <f t="shared" si="13"/>
        <v>0</v>
      </c>
      <c r="AH82" s="193" t="b">
        <f>ISNUMBER(A82)</f>
        <v>1</v>
      </c>
      <c r="AI82" s="3" t="b">
        <f>AND(AB82,AD82,AH82,AG82&gt;0,AF82,AB82)</f>
        <v>0</v>
      </c>
      <c r="AJ82" s="14">
        <f t="shared" si="14"/>
        <v>0</v>
      </c>
    </row>
    <row r="83" spans="1:36" ht="12.75">
      <c r="A83" s="191"/>
      <c r="B83" s="191"/>
      <c r="C83" s="191"/>
      <c r="D83" s="191"/>
      <c r="E83" s="8" t="s">
        <v>12</v>
      </c>
      <c r="F83" s="18">
        <v>6</v>
      </c>
      <c r="G83" s="18">
        <v>6</v>
      </c>
      <c r="H83" s="18">
        <v>6</v>
      </c>
      <c r="I83" s="18">
        <v>6</v>
      </c>
      <c r="J83" s="18">
        <v>5</v>
      </c>
      <c r="K83" s="18">
        <v>2</v>
      </c>
      <c r="L83" s="18">
        <v>6</v>
      </c>
      <c r="M83" s="18">
        <v>5</v>
      </c>
      <c r="N83" s="18">
        <v>6</v>
      </c>
      <c r="O83" s="18">
        <v>6</v>
      </c>
      <c r="P83" s="18">
        <v>4</v>
      </c>
      <c r="Q83" s="18">
        <v>6</v>
      </c>
      <c r="R83" s="18">
        <v>6</v>
      </c>
      <c r="S83" s="18">
        <v>6</v>
      </c>
      <c r="T83" s="18">
        <v>6</v>
      </c>
      <c r="U83" s="18">
        <v>5</v>
      </c>
      <c r="V83" s="18">
        <v>6</v>
      </c>
      <c r="W83" s="18">
        <v>2</v>
      </c>
      <c r="X83" s="18">
        <f t="shared" si="10"/>
        <v>128</v>
      </c>
      <c r="Y83" s="11">
        <v>53.333333333333336</v>
      </c>
      <c r="Z83" s="31"/>
      <c r="AA83" s="194"/>
      <c r="AB83" s="194"/>
      <c r="AC83" s="194"/>
      <c r="AD83" s="114"/>
      <c r="AE83" s="13">
        <f t="shared" si="11"/>
        <v>2</v>
      </c>
      <c r="AF83" s="13" t="b">
        <f t="shared" si="12"/>
        <v>1</v>
      </c>
      <c r="AG83" s="3">
        <f t="shared" si="13"/>
        <v>128</v>
      </c>
      <c r="AH83" s="194"/>
      <c r="AI83" s="3" t="b">
        <f>AND(AB83,AD83,AH82,AG83&gt;0,AF83,AB82)</f>
        <v>1</v>
      </c>
      <c r="AJ83" s="14">
        <f t="shared" si="14"/>
        <v>53.333333333333336</v>
      </c>
    </row>
    <row r="84" spans="1:36" ht="12.75">
      <c r="A84" s="191"/>
      <c r="B84" s="191"/>
      <c r="C84" s="191"/>
      <c r="D84" s="191"/>
      <c r="E84" s="8" t="s">
        <v>13</v>
      </c>
      <c r="F84" s="18">
        <v>7</v>
      </c>
      <c r="G84" s="18">
        <v>6</v>
      </c>
      <c r="H84" s="18">
        <v>7</v>
      </c>
      <c r="I84" s="18">
        <v>7</v>
      </c>
      <c r="J84" s="18">
        <v>5</v>
      </c>
      <c r="K84" s="18">
        <v>5</v>
      </c>
      <c r="L84" s="18">
        <v>5</v>
      </c>
      <c r="M84" s="18">
        <v>6</v>
      </c>
      <c r="N84" s="18">
        <v>6</v>
      </c>
      <c r="O84" s="18">
        <v>6</v>
      </c>
      <c r="P84" s="18">
        <v>5</v>
      </c>
      <c r="Q84" s="18">
        <v>6</v>
      </c>
      <c r="R84" s="18">
        <v>6</v>
      </c>
      <c r="S84" s="18">
        <v>6</v>
      </c>
      <c r="T84" s="18">
        <v>6</v>
      </c>
      <c r="U84" s="18">
        <v>6</v>
      </c>
      <c r="V84" s="18">
        <v>6</v>
      </c>
      <c r="W84" s="18">
        <v>2</v>
      </c>
      <c r="X84" s="18">
        <f t="shared" si="10"/>
        <v>141</v>
      </c>
      <c r="Y84" s="11">
        <v>58.75</v>
      </c>
      <c r="Z84" s="32"/>
      <c r="AA84" s="195"/>
      <c r="AB84" s="195"/>
      <c r="AC84" s="195"/>
      <c r="AD84" s="114"/>
      <c r="AE84" s="13">
        <f t="shared" si="11"/>
        <v>2</v>
      </c>
      <c r="AF84" s="13" t="b">
        <f t="shared" si="12"/>
        <v>1</v>
      </c>
      <c r="AG84" s="3">
        <f t="shared" si="13"/>
        <v>141</v>
      </c>
      <c r="AH84" s="195"/>
      <c r="AI84" s="3" t="b">
        <f>AND(AB84,AD84,AH82,AG84&gt;0,AF84,AB82)</f>
        <v>1</v>
      </c>
      <c r="AJ84" s="14">
        <f t="shared" si="14"/>
        <v>58.75</v>
      </c>
    </row>
    <row r="85" spans="1:36" ht="12.75" customHeight="1">
      <c r="A85" s="191">
        <v>28</v>
      </c>
      <c r="B85" s="191" t="s">
        <v>118</v>
      </c>
      <c r="C85" s="191" t="s">
        <v>119</v>
      </c>
      <c r="D85" s="191" t="s">
        <v>42</v>
      </c>
      <c r="E85" s="8" t="s">
        <v>11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>
        <f t="shared" si="10"/>
      </c>
      <c r="Y85" s="11" t="s">
        <v>43</v>
      </c>
      <c r="Z85" s="49"/>
      <c r="AA85" s="193" t="b">
        <f>ISNUMBER(#REF!)</f>
        <v>0</v>
      </c>
      <c r="AB85" s="193" t="b">
        <f>ISNONTEXT(Z85)</f>
        <v>1</v>
      </c>
      <c r="AC85" s="193" t="b">
        <f>AND('[3]Przegląd'!F91,AB85,(AG85+AG86+AG87)&gt;0,AH85)</f>
        <v>1</v>
      </c>
      <c r="AD85" s="12" t="b">
        <f>'[3]Przegląd'!F33</f>
        <v>1</v>
      </c>
      <c r="AE85" s="13">
        <f t="shared" si="11"/>
        <v>0</v>
      </c>
      <c r="AF85" s="13" t="b">
        <f t="shared" si="12"/>
        <v>1</v>
      </c>
      <c r="AG85" s="3">
        <f t="shared" si="13"/>
        <v>0</v>
      </c>
      <c r="AH85" s="193" t="b">
        <f>ISNUMBER(A85)</f>
        <v>1</v>
      </c>
      <c r="AI85" s="3" t="b">
        <f>AND(AB85,AD85,AH85,AG85&gt;0,AF85,AB85)</f>
        <v>0</v>
      </c>
      <c r="AJ85" s="14">
        <f t="shared" si="14"/>
        <v>0</v>
      </c>
    </row>
    <row r="86" spans="1:36" ht="12.75">
      <c r="A86" s="191"/>
      <c r="B86" s="191"/>
      <c r="C86" s="191"/>
      <c r="D86" s="191"/>
      <c r="E86" s="8" t="s">
        <v>12</v>
      </c>
      <c r="F86" s="18">
        <v>6</v>
      </c>
      <c r="G86" s="18">
        <v>6</v>
      </c>
      <c r="H86" s="18">
        <v>7</v>
      </c>
      <c r="I86" s="18">
        <v>6</v>
      </c>
      <c r="J86" s="18">
        <v>7</v>
      </c>
      <c r="K86" s="18">
        <v>7</v>
      </c>
      <c r="L86" s="18">
        <v>7</v>
      </c>
      <c r="M86" s="18">
        <v>6</v>
      </c>
      <c r="N86" s="18">
        <v>7</v>
      </c>
      <c r="O86" s="18">
        <v>6</v>
      </c>
      <c r="P86" s="18">
        <v>7</v>
      </c>
      <c r="Q86" s="18">
        <v>6</v>
      </c>
      <c r="R86" s="18">
        <v>6</v>
      </c>
      <c r="S86" s="18">
        <v>7</v>
      </c>
      <c r="T86" s="18">
        <v>6</v>
      </c>
      <c r="U86" s="18">
        <v>6</v>
      </c>
      <c r="V86" s="18">
        <v>6</v>
      </c>
      <c r="W86" s="18"/>
      <c r="X86" s="18">
        <f t="shared" si="10"/>
        <v>154</v>
      </c>
      <c r="Y86" s="11">
        <v>64.16666666666667</v>
      </c>
      <c r="Z86" s="31"/>
      <c r="AA86" s="194"/>
      <c r="AB86" s="194"/>
      <c r="AC86" s="194"/>
      <c r="AD86" s="114"/>
      <c r="AE86" s="13">
        <f t="shared" si="11"/>
        <v>0</v>
      </c>
      <c r="AF86" s="13" t="b">
        <f t="shared" si="12"/>
        <v>1</v>
      </c>
      <c r="AG86" s="3">
        <f t="shared" si="13"/>
        <v>154</v>
      </c>
      <c r="AH86" s="194"/>
      <c r="AI86" s="3" t="b">
        <f>AND(AB86,AD86,AH85,AG86&gt;0,AF86,AB85)</f>
        <v>1</v>
      </c>
      <c r="AJ86" s="14">
        <f t="shared" si="14"/>
        <v>64.16666666666667</v>
      </c>
    </row>
    <row r="87" spans="1:36" ht="12.75">
      <c r="A87" s="191"/>
      <c r="B87" s="191"/>
      <c r="C87" s="191"/>
      <c r="D87" s="191"/>
      <c r="E87" s="8" t="s">
        <v>13</v>
      </c>
      <c r="F87" s="18">
        <v>6</v>
      </c>
      <c r="G87" s="18">
        <v>6</v>
      </c>
      <c r="H87" s="18">
        <v>6</v>
      </c>
      <c r="I87" s="18">
        <v>7</v>
      </c>
      <c r="J87" s="18">
        <v>7</v>
      </c>
      <c r="K87" s="18">
        <v>7</v>
      </c>
      <c r="L87" s="18">
        <v>5</v>
      </c>
      <c r="M87" s="18">
        <v>6</v>
      </c>
      <c r="N87" s="18">
        <v>7</v>
      </c>
      <c r="O87" s="18">
        <v>6</v>
      </c>
      <c r="P87" s="18">
        <v>6</v>
      </c>
      <c r="Q87" s="18">
        <v>6</v>
      </c>
      <c r="R87" s="18">
        <v>6</v>
      </c>
      <c r="S87" s="18">
        <v>6</v>
      </c>
      <c r="T87" s="18">
        <v>6</v>
      </c>
      <c r="U87" s="18">
        <v>6</v>
      </c>
      <c r="V87" s="18">
        <v>6</v>
      </c>
      <c r="W87" s="18"/>
      <c r="X87" s="18">
        <f t="shared" si="10"/>
        <v>148</v>
      </c>
      <c r="Y87" s="11">
        <v>61.66666666666667</v>
      </c>
      <c r="Z87" s="32"/>
      <c r="AA87" s="195"/>
      <c r="AB87" s="195"/>
      <c r="AC87" s="195"/>
      <c r="AD87" s="114"/>
      <c r="AE87" s="13">
        <f t="shared" si="11"/>
        <v>0</v>
      </c>
      <c r="AF87" s="13" t="b">
        <f t="shared" si="12"/>
        <v>1</v>
      </c>
      <c r="AG87" s="3">
        <f t="shared" si="13"/>
        <v>148</v>
      </c>
      <c r="AH87" s="195"/>
      <c r="AI87" s="3" t="b">
        <f>AND(AB87,AD87,AH85,AG87&gt;0,AF87,AB85)</f>
        <v>1</v>
      </c>
      <c r="AJ87" s="14">
        <f t="shared" si="14"/>
        <v>61.66666666666667</v>
      </c>
    </row>
    <row r="88" spans="1:36" ht="12.75" customHeight="1">
      <c r="A88" s="191">
        <v>28</v>
      </c>
      <c r="B88" s="191" t="s">
        <v>126</v>
      </c>
      <c r="C88" s="191" t="s">
        <v>127</v>
      </c>
      <c r="D88" s="191" t="s">
        <v>115</v>
      </c>
      <c r="E88" s="8" t="s">
        <v>11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>
        <f t="shared" si="10"/>
      </c>
      <c r="Y88" s="11" t="s">
        <v>43</v>
      </c>
      <c r="Z88" s="49"/>
      <c r="AA88" s="193" t="b">
        <f>ISNUMBER(#REF!)</f>
        <v>0</v>
      </c>
      <c r="AB88" s="193" t="b">
        <f>ISNONTEXT(Z88)</f>
        <v>1</v>
      </c>
      <c r="AC88" s="193" t="b">
        <f>AND('[3]Przegląd'!F94,AB88,(AG88+AG89+AG90)&gt;0,AH88)</f>
        <v>1</v>
      </c>
      <c r="AD88" s="12" t="b">
        <f>'[3]Przegląd'!F34</f>
        <v>1</v>
      </c>
      <c r="AE88" s="13">
        <f t="shared" si="11"/>
        <v>0</v>
      </c>
      <c r="AF88" s="13" t="b">
        <f t="shared" si="12"/>
        <v>1</v>
      </c>
      <c r="AG88" s="3">
        <f t="shared" si="13"/>
        <v>0</v>
      </c>
      <c r="AH88" s="193" t="b">
        <f>ISNUMBER(A88)</f>
        <v>1</v>
      </c>
      <c r="AI88" s="3" t="b">
        <f>AND(AB88,AD88,AH88,AG88&gt;0,AF88,AB88)</f>
        <v>0</v>
      </c>
      <c r="AJ88" s="14">
        <f t="shared" si="14"/>
        <v>0</v>
      </c>
    </row>
    <row r="89" spans="1:36" ht="12.75">
      <c r="A89" s="191"/>
      <c r="B89" s="191"/>
      <c r="C89" s="191"/>
      <c r="D89" s="191"/>
      <c r="E89" s="8" t="s">
        <v>12</v>
      </c>
      <c r="F89" s="18">
        <v>6</v>
      </c>
      <c r="G89" s="18">
        <v>7</v>
      </c>
      <c r="H89" s="18">
        <v>7</v>
      </c>
      <c r="I89" s="18">
        <v>7</v>
      </c>
      <c r="J89" s="18">
        <v>5</v>
      </c>
      <c r="K89" s="18">
        <v>4</v>
      </c>
      <c r="L89" s="18">
        <v>7</v>
      </c>
      <c r="M89" s="18">
        <v>7</v>
      </c>
      <c r="N89" s="18">
        <v>7</v>
      </c>
      <c r="O89" s="18">
        <v>7</v>
      </c>
      <c r="P89" s="18">
        <v>6</v>
      </c>
      <c r="Q89" s="18">
        <v>5</v>
      </c>
      <c r="R89" s="18">
        <v>6</v>
      </c>
      <c r="S89" s="18">
        <v>7</v>
      </c>
      <c r="T89" s="18">
        <v>6</v>
      </c>
      <c r="U89" s="18">
        <v>7</v>
      </c>
      <c r="V89" s="18">
        <v>6</v>
      </c>
      <c r="W89" s="18">
        <v>2</v>
      </c>
      <c r="X89" s="18">
        <f t="shared" si="10"/>
        <v>147</v>
      </c>
      <c r="Y89" s="11">
        <v>61.25</v>
      </c>
      <c r="Z89" s="31"/>
      <c r="AA89" s="194"/>
      <c r="AB89" s="194"/>
      <c r="AC89" s="194"/>
      <c r="AD89" s="114"/>
      <c r="AE89" s="13">
        <f t="shared" si="11"/>
        <v>2</v>
      </c>
      <c r="AF89" s="13" t="b">
        <f t="shared" si="12"/>
        <v>1</v>
      </c>
      <c r="AG89" s="3">
        <f t="shared" si="13"/>
        <v>147</v>
      </c>
      <c r="AH89" s="194"/>
      <c r="AI89" s="3" t="b">
        <f>AND(AB89,AD89,AH88,AG89&gt;0,AF89,AB88)</f>
        <v>1</v>
      </c>
      <c r="AJ89" s="14">
        <f t="shared" si="14"/>
        <v>61.25000000000001</v>
      </c>
    </row>
    <row r="90" spans="1:36" ht="12.75">
      <c r="A90" s="191"/>
      <c r="B90" s="191"/>
      <c r="C90" s="191"/>
      <c r="D90" s="191"/>
      <c r="E90" s="8" t="s">
        <v>13</v>
      </c>
      <c r="F90" s="18">
        <v>6</v>
      </c>
      <c r="G90" s="18">
        <v>6</v>
      </c>
      <c r="H90" s="18">
        <v>6</v>
      </c>
      <c r="I90" s="18">
        <v>6</v>
      </c>
      <c r="J90" s="18">
        <v>5</v>
      </c>
      <c r="K90" s="18">
        <v>5</v>
      </c>
      <c r="L90" s="18">
        <v>5</v>
      </c>
      <c r="M90" s="18">
        <v>6</v>
      </c>
      <c r="N90" s="18">
        <v>6</v>
      </c>
      <c r="O90" s="18">
        <v>6</v>
      </c>
      <c r="P90" s="18">
        <v>6</v>
      </c>
      <c r="Q90" s="18">
        <v>6</v>
      </c>
      <c r="R90" s="18">
        <v>6</v>
      </c>
      <c r="S90" s="18">
        <v>6</v>
      </c>
      <c r="T90" s="18">
        <v>5</v>
      </c>
      <c r="U90" s="18">
        <v>6</v>
      </c>
      <c r="V90" s="18">
        <v>6</v>
      </c>
      <c r="W90" s="18">
        <v>2</v>
      </c>
      <c r="X90" s="18">
        <f t="shared" si="10"/>
        <v>136</v>
      </c>
      <c r="Y90" s="11">
        <v>56.666666666666664</v>
      </c>
      <c r="Z90" s="32"/>
      <c r="AA90" s="195"/>
      <c r="AB90" s="195"/>
      <c r="AC90" s="195"/>
      <c r="AD90" s="114"/>
      <c r="AE90" s="13">
        <f t="shared" si="11"/>
        <v>2</v>
      </c>
      <c r="AF90" s="13" t="b">
        <f t="shared" si="12"/>
        <v>1</v>
      </c>
      <c r="AG90" s="3">
        <f t="shared" si="13"/>
        <v>136</v>
      </c>
      <c r="AH90" s="195"/>
      <c r="AI90" s="3" t="b">
        <f>AND(AB90,AD90,AH88,AG90&gt;0,AF90,AB88)</f>
        <v>1</v>
      </c>
      <c r="AJ90" s="14">
        <f t="shared" si="14"/>
        <v>56.666666666666664</v>
      </c>
    </row>
    <row r="91" spans="1:36" ht="12.75">
      <c r="A91" s="191">
        <v>29</v>
      </c>
      <c r="B91" s="191" t="s">
        <v>154</v>
      </c>
      <c r="C91" s="191" t="s">
        <v>57</v>
      </c>
      <c r="D91" s="191" t="s">
        <v>58</v>
      </c>
      <c r="E91" s="8" t="s">
        <v>11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>
        <f t="shared" si="10"/>
      </c>
      <c r="Y91" s="11" t="s">
        <v>43</v>
      </c>
      <c r="Z91" s="49"/>
      <c r="AA91" s="193" t="b">
        <f>ISNUMBER(#REF!)</f>
        <v>0</v>
      </c>
      <c r="AB91" s="193" t="b">
        <f>ISNONTEXT(Z91)</f>
        <v>1</v>
      </c>
      <c r="AC91" s="193" t="b">
        <f>AND('[3]Przegląd'!F97,AB91,(AG91+AG92+AG93)&gt;0,AH91)</f>
        <v>1</v>
      </c>
      <c r="AD91" s="12" t="b">
        <f>'[3]Przegląd'!F35</f>
        <v>1</v>
      </c>
      <c r="AE91" s="13">
        <f t="shared" si="11"/>
        <v>0</v>
      </c>
      <c r="AF91" s="13" t="b">
        <f t="shared" si="12"/>
        <v>1</v>
      </c>
      <c r="AG91" s="3">
        <f t="shared" si="13"/>
        <v>0</v>
      </c>
      <c r="AH91" s="193" t="b">
        <f>ISNUMBER(A91)</f>
        <v>1</v>
      </c>
      <c r="AI91" s="3" t="b">
        <f>AND(AB91,AD91,AH91,AG91&gt;0,AF91,AB91)</f>
        <v>0</v>
      </c>
      <c r="AJ91" s="14">
        <f t="shared" si="14"/>
        <v>0</v>
      </c>
    </row>
    <row r="92" spans="1:36" ht="12.75">
      <c r="A92" s="191"/>
      <c r="B92" s="191"/>
      <c r="C92" s="191"/>
      <c r="D92" s="191"/>
      <c r="E92" s="8" t="s">
        <v>12</v>
      </c>
      <c r="F92" s="18">
        <v>7</v>
      </c>
      <c r="G92" s="18">
        <v>7</v>
      </c>
      <c r="H92" s="18">
        <v>5</v>
      </c>
      <c r="I92" s="18">
        <v>6</v>
      </c>
      <c r="J92" s="18">
        <v>6</v>
      </c>
      <c r="K92" s="18">
        <v>5</v>
      </c>
      <c r="L92" s="18">
        <v>7</v>
      </c>
      <c r="M92" s="18">
        <v>7</v>
      </c>
      <c r="N92" s="18">
        <v>7</v>
      </c>
      <c r="O92" s="18">
        <v>7</v>
      </c>
      <c r="P92" s="18">
        <v>7</v>
      </c>
      <c r="Q92" s="18">
        <v>5</v>
      </c>
      <c r="R92" s="18">
        <v>5</v>
      </c>
      <c r="S92" s="18">
        <v>7</v>
      </c>
      <c r="T92" s="18">
        <v>6</v>
      </c>
      <c r="U92" s="18">
        <v>7</v>
      </c>
      <c r="V92" s="18">
        <v>6</v>
      </c>
      <c r="W92" s="18"/>
      <c r="X92" s="18">
        <f t="shared" si="10"/>
        <v>148</v>
      </c>
      <c r="Y92" s="11">
        <v>61.66666666666667</v>
      </c>
      <c r="Z92" s="31"/>
      <c r="AA92" s="194"/>
      <c r="AB92" s="194"/>
      <c r="AC92" s="194"/>
      <c r="AD92" s="114"/>
      <c r="AE92" s="13">
        <f t="shared" si="11"/>
        <v>0</v>
      </c>
      <c r="AF92" s="13" t="b">
        <f t="shared" si="12"/>
        <v>1</v>
      </c>
      <c r="AG92" s="3">
        <f t="shared" si="13"/>
        <v>148</v>
      </c>
      <c r="AH92" s="194"/>
      <c r="AI92" s="3" t="b">
        <f>AND(AB92,AD92,AH91,AG92&gt;0,AF92,AB91)</f>
        <v>1</v>
      </c>
      <c r="AJ92" s="14">
        <f t="shared" si="14"/>
        <v>61.66666666666667</v>
      </c>
    </row>
    <row r="93" spans="1:36" ht="12.75">
      <c r="A93" s="191"/>
      <c r="B93" s="191"/>
      <c r="C93" s="191"/>
      <c r="D93" s="191"/>
      <c r="E93" s="8" t="s">
        <v>13</v>
      </c>
      <c r="F93" s="18">
        <v>6</v>
      </c>
      <c r="G93" s="18">
        <v>6</v>
      </c>
      <c r="H93" s="18">
        <v>5</v>
      </c>
      <c r="I93" s="18">
        <v>6</v>
      </c>
      <c r="J93" s="18">
        <v>5</v>
      </c>
      <c r="K93" s="18">
        <v>5</v>
      </c>
      <c r="L93" s="18">
        <v>5</v>
      </c>
      <c r="M93" s="18">
        <v>6</v>
      </c>
      <c r="N93" s="18">
        <v>5</v>
      </c>
      <c r="O93" s="18">
        <v>6</v>
      </c>
      <c r="P93" s="18">
        <v>6</v>
      </c>
      <c r="Q93" s="18">
        <v>5</v>
      </c>
      <c r="R93" s="18">
        <v>5</v>
      </c>
      <c r="S93" s="18">
        <v>5</v>
      </c>
      <c r="T93" s="18">
        <v>5</v>
      </c>
      <c r="U93" s="18">
        <v>5</v>
      </c>
      <c r="V93" s="18">
        <v>6</v>
      </c>
      <c r="W93" s="18"/>
      <c r="X93" s="18">
        <f t="shared" si="10"/>
        <v>128</v>
      </c>
      <c r="Y93" s="11">
        <v>53.333333333333336</v>
      </c>
      <c r="Z93" s="32"/>
      <c r="AA93" s="195"/>
      <c r="AB93" s="195"/>
      <c r="AC93" s="195"/>
      <c r="AD93" s="114"/>
      <c r="AE93" s="13">
        <f t="shared" si="11"/>
        <v>0</v>
      </c>
      <c r="AF93" s="13" t="b">
        <f t="shared" si="12"/>
        <v>1</v>
      </c>
      <c r="AG93" s="3">
        <f t="shared" si="13"/>
        <v>128</v>
      </c>
      <c r="AH93" s="195"/>
      <c r="AI93" s="3" t="b">
        <f>AND(AB93,AD93,AH91,AG93&gt;0,AF93,AB91)</f>
        <v>1</v>
      </c>
      <c r="AJ93" s="14">
        <f t="shared" si="14"/>
        <v>53.333333333333336</v>
      </c>
    </row>
    <row r="94" spans="1:36" ht="12.75">
      <c r="A94" s="191">
        <v>30</v>
      </c>
      <c r="B94" s="191" t="s">
        <v>162</v>
      </c>
      <c r="C94" s="191" t="s">
        <v>153</v>
      </c>
      <c r="D94" s="191" t="s">
        <v>36</v>
      </c>
      <c r="E94" s="8" t="s">
        <v>11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>
        <f t="shared" si="10"/>
      </c>
      <c r="Y94" s="11" t="s">
        <v>43</v>
      </c>
      <c r="Z94" s="49"/>
      <c r="AA94" s="193" t="b">
        <f>ISNUMBER(#REF!)</f>
        <v>0</v>
      </c>
      <c r="AB94" s="193" t="b">
        <f>ISNONTEXT(Z94)</f>
        <v>1</v>
      </c>
      <c r="AC94" s="193" t="b">
        <f>AND('[3]Przegląd'!F100,AB94,(AG94+AG95+AG96)&gt;0,AH94)</f>
        <v>1</v>
      </c>
      <c r="AD94" s="12" t="b">
        <f>'[3]Przegląd'!F36</f>
        <v>1</v>
      </c>
      <c r="AE94" s="13">
        <f t="shared" si="11"/>
        <v>0</v>
      </c>
      <c r="AF94" s="13" t="b">
        <f t="shared" si="12"/>
        <v>1</v>
      </c>
      <c r="AG94" s="3">
        <f t="shared" si="13"/>
        <v>0</v>
      </c>
      <c r="AH94" s="193" t="b">
        <f>ISNUMBER(A94)</f>
        <v>1</v>
      </c>
      <c r="AI94" s="3" t="b">
        <f>AND(AB94,AD94,AH94,AG94&gt;0,AF94,AB94)</f>
        <v>0</v>
      </c>
      <c r="AJ94" s="14">
        <f t="shared" si="14"/>
        <v>0</v>
      </c>
    </row>
    <row r="95" spans="1:36" ht="12.75">
      <c r="A95" s="191"/>
      <c r="B95" s="191"/>
      <c r="C95" s="191"/>
      <c r="D95" s="191"/>
      <c r="E95" s="8" t="s">
        <v>12</v>
      </c>
      <c r="F95" s="18">
        <v>5</v>
      </c>
      <c r="G95" s="18">
        <v>5</v>
      </c>
      <c r="H95" s="18">
        <v>5</v>
      </c>
      <c r="I95" s="18">
        <v>4</v>
      </c>
      <c r="J95" s="18">
        <v>6</v>
      </c>
      <c r="K95" s="18">
        <v>5</v>
      </c>
      <c r="L95" s="18">
        <v>6</v>
      </c>
      <c r="M95" s="18">
        <v>4</v>
      </c>
      <c r="N95" s="18">
        <v>5</v>
      </c>
      <c r="O95" s="18">
        <v>4</v>
      </c>
      <c r="P95" s="18">
        <v>4</v>
      </c>
      <c r="Q95" s="18">
        <v>5</v>
      </c>
      <c r="R95" s="18">
        <v>5</v>
      </c>
      <c r="S95" s="18">
        <v>4</v>
      </c>
      <c r="T95" s="18">
        <v>5</v>
      </c>
      <c r="U95" s="18">
        <v>4</v>
      </c>
      <c r="V95" s="18">
        <v>6</v>
      </c>
      <c r="W95" s="18"/>
      <c r="X95" s="18">
        <f t="shared" si="10"/>
        <v>116</v>
      </c>
      <c r="Y95" s="11">
        <v>48.333333333333336</v>
      </c>
      <c r="Z95" s="31"/>
      <c r="AA95" s="194"/>
      <c r="AB95" s="194"/>
      <c r="AC95" s="194"/>
      <c r="AD95" s="114"/>
      <c r="AE95" s="13">
        <f t="shared" si="11"/>
        <v>0</v>
      </c>
      <c r="AF95" s="13" t="b">
        <f t="shared" si="12"/>
        <v>1</v>
      </c>
      <c r="AG95" s="3">
        <f t="shared" si="13"/>
        <v>116</v>
      </c>
      <c r="AH95" s="194"/>
      <c r="AI95" s="3" t="b">
        <f>AND(AB95,AD95,AH94,AG95&gt;0,AF95,AB94)</f>
        <v>1</v>
      </c>
      <c r="AJ95" s="14">
        <f t="shared" si="14"/>
        <v>48.333333333333336</v>
      </c>
    </row>
    <row r="96" spans="1:36" ht="12.75">
      <c r="A96" s="191"/>
      <c r="B96" s="191"/>
      <c r="C96" s="191"/>
      <c r="D96" s="191"/>
      <c r="E96" s="8" t="s">
        <v>13</v>
      </c>
      <c r="F96" s="18">
        <v>5</v>
      </c>
      <c r="G96" s="18">
        <v>6</v>
      </c>
      <c r="H96" s="18">
        <v>5</v>
      </c>
      <c r="I96" s="18">
        <v>4</v>
      </c>
      <c r="J96" s="18">
        <v>5</v>
      </c>
      <c r="K96" s="18">
        <v>5</v>
      </c>
      <c r="L96" s="18">
        <v>6</v>
      </c>
      <c r="M96" s="18">
        <v>5</v>
      </c>
      <c r="N96" s="18">
        <v>4</v>
      </c>
      <c r="O96" s="18">
        <v>5</v>
      </c>
      <c r="P96" s="18">
        <v>4</v>
      </c>
      <c r="Q96" s="18">
        <v>6</v>
      </c>
      <c r="R96" s="18">
        <v>5</v>
      </c>
      <c r="S96" s="18">
        <v>5</v>
      </c>
      <c r="T96" s="18">
        <v>5</v>
      </c>
      <c r="U96" s="18">
        <v>5</v>
      </c>
      <c r="V96" s="18">
        <v>6</v>
      </c>
      <c r="W96" s="18"/>
      <c r="X96" s="18">
        <f t="shared" si="10"/>
        <v>123</v>
      </c>
      <c r="Y96" s="11">
        <v>51.25</v>
      </c>
      <c r="Z96" s="32"/>
      <c r="AA96" s="195"/>
      <c r="AB96" s="195"/>
      <c r="AC96" s="195"/>
      <c r="AD96" s="114"/>
      <c r="AE96" s="13">
        <f t="shared" si="11"/>
        <v>0</v>
      </c>
      <c r="AF96" s="13" t="b">
        <f t="shared" si="12"/>
        <v>1</v>
      </c>
      <c r="AG96" s="3">
        <f t="shared" si="13"/>
        <v>123</v>
      </c>
      <c r="AH96" s="195"/>
      <c r="AI96" s="3" t="b">
        <f>AND(AB96,AD96,AH94,AG96&gt;0,AF96,AB94)</f>
        <v>1</v>
      </c>
      <c r="AJ96" s="14">
        <f t="shared" si="14"/>
        <v>51.24999999999999</v>
      </c>
    </row>
    <row r="97" spans="1:36" ht="12.75">
      <c r="A97" s="191">
        <v>31</v>
      </c>
      <c r="B97" s="191" t="s">
        <v>132</v>
      </c>
      <c r="C97" s="191" t="s">
        <v>133</v>
      </c>
      <c r="D97" s="191" t="s">
        <v>69</v>
      </c>
      <c r="E97" s="8" t="s">
        <v>11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>
        <f t="shared" si="10"/>
      </c>
      <c r="Y97" s="11" t="s">
        <v>43</v>
      </c>
      <c r="Z97" s="49"/>
      <c r="AA97" s="193" t="b">
        <f>ISNUMBER(#REF!)</f>
        <v>0</v>
      </c>
      <c r="AB97" s="193" t="b">
        <f>ISNONTEXT(Z97)</f>
        <v>1</v>
      </c>
      <c r="AC97" s="193" t="b">
        <f>AND('[3]Przegląd'!F103,AB97,(AG97+AG98+AG99)&gt;0,AH97)</f>
        <v>1</v>
      </c>
      <c r="AD97" s="12" t="b">
        <f>'[3]Przegląd'!F37</f>
        <v>1</v>
      </c>
      <c r="AE97" s="13">
        <f t="shared" si="11"/>
        <v>0</v>
      </c>
      <c r="AF97" s="13" t="b">
        <f t="shared" si="12"/>
        <v>1</v>
      </c>
      <c r="AG97" s="3">
        <f t="shared" si="13"/>
        <v>0</v>
      </c>
      <c r="AH97" s="193" t="b">
        <f>ISNUMBER(A97)</f>
        <v>1</v>
      </c>
      <c r="AI97" s="3" t="b">
        <f>AND(AB97,AD97,AH97,AG97&gt;0,AF97,AB97)</f>
        <v>0</v>
      </c>
      <c r="AJ97" s="14">
        <f t="shared" si="14"/>
        <v>0</v>
      </c>
    </row>
    <row r="98" spans="1:36" ht="12.75">
      <c r="A98" s="191"/>
      <c r="B98" s="191"/>
      <c r="C98" s="191"/>
      <c r="D98" s="191"/>
      <c r="E98" s="8" t="s">
        <v>12</v>
      </c>
      <c r="F98" s="18">
        <v>6</v>
      </c>
      <c r="G98" s="18">
        <v>6</v>
      </c>
      <c r="H98" s="18">
        <v>6</v>
      </c>
      <c r="I98" s="18">
        <v>6</v>
      </c>
      <c r="J98" s="18">
        <v>7</v>
      </c>
      <c r="K98" s="18">
        <v>6</v>
      </c>
      <c r="L98" s="18">
        <v>6</v>
      </c>
      <c r="M98" s="18">
        <v>6</v>
      </c>
      <c r="N98" s="18">
        <v>6</v>
      </c>
      <c r="O98" s="18">
        <v>6</v>
      </c>
      <c r="P98" s="18">
        <v>6</v>
      </c>
      <c r="Q98" s="18">
        <v>6</v>
      </c>
      <c r="R98" s="18">
        <v>6</v>
      </c>
      <c r="S98" s="18">
        <v>6</v>
      </c>
      <c r="T98" s="18">
        <v>6</v>
      </c>
      <c r="U98" s="18">
        <v>6</v>
      </c>
      <c r="V98" s="18">
        <v>6</v>
      </c>
      <c r="W98" s="18"/>
      <c r="X98" s="18">
        <f t="shared" si="10"/>
        <v>145</v>
      </c>
      <c r="Y98" s="11">
        <v>60.416666666666664</v>
      </c>
      <c r="Z98" s="31"/>
      <c r="AA98" s="194"/>
      <c r="AB98" s="194"/>
      <c r="AC98" s="194"/>
      <c r="AD98" s="114"/>
      <c r="AE98" s="13">
        <f t="shared" si="11"/>
        <v>0</v>
      </c>
      <c r="AF98" s="13" t="b">
        <f t="shared" si="12"/>
        <v>1</v>
      </c>
      <c r="AG98" s="3">
        <f t="shared" si="13"/>
        <v>145</v>
      </c>
      <c r="AH98" s="194"/>
      <c r="AI98" s="3" t="b">
        <f>AND(AB98,AD98,AH97,AG98&gt;0,AF98,AB97)</f>
        <v>1</v>
      </c>
      <c r="AJ98" s="14">
        <f t="shared" si="14"/>
        <v>60.416666666666664</v>
      </c>
    </row>
    <row r="99" spans="1:36" ht="12.75">
      <c r="A99" s="191"/>
      <c r="B99" s="191"/>
      <c r="C99" s="191"/>
      <c r="D99" s="191"/>
      <c r="E99" s="8" t="s">
        <v>13</v>
      </c>
      <c r="F99" s="18">
        <v>7</v>
      </c>
      <c r="G99" s="18">
        <v>6</v>
      </c>
      <c r="H99" s="18">
        <v>5</v>
      </c>
      <c r="I99" s="18">
        <v>6</v>
      </c>
      <c r="J99" s="18">
        <v>7</v>
      </c>
      <c r="K99" s="18">
        <v>7</v>
      </c>
      <c r="L99" s="18">
        <v>7</v>
      </c>
      <c r="M99" s="18">
        <v>6</v>
      </c>
      <c r="N99" s="18">
        <v>6</v>
      </c>
      <c r="O99" s="18">
        <v>6</v>
      </c>
      <c r="P99" s="18">
        <v>6</v>
      </c>
      <c r="Q99" s="18">
        <v>6</v>
      </c>
      <c r="R99" s="18">
        <v>6</v>
      </c>
      <c r="S99" s="18">
        <v>6</v>
      </c>
      <c r="T99" s="18">
        <v>6</v>
      </c>
      <c r="U99" s="18">
        <v>6</v>
      </c>
      <c r="V99" s="18">
        <v>6</v>
      </c>
      <c r="W99" s="18"/>
      <c r="X99" s="18">
        <f t="shared" si="10"/>
        <v>147</v>
      </c>
      <c r="Y99" s="11">
        <v>61.25</v>
      </c>
      <c r="Z99" s="32"/>
      <c r="AA99" s="195"/>
      <c r="AB99" s="195"/>
      <c r="AC99" s="195"/>
      <c r="AD99" s="114"/>
      <c r="AE99" s="13">
        <f t="shared" si="11"/>
        <v>0</v>
      </c>
      <c r="AF99" s="13" t="b">
        <f t="shared" si="12"/>
        <v>1</v>
      </c>
      <c r="AG99" s="3">
        <f t="shared" si="13"/>
        <v>147</v>
      </c>
      <c r="AH99" s="195"/>
      <c r="AI99" s="3" t="b">
        <f>AND(AB99,AD99,AH97,AG99&gt;0,AF99,AB97)</f>
        <v>1</v>
      </c>
      <c r="AJ99" s="14">
        <f t="shared" si="14"/>
        <v>61.25000000000001</v>
      </c>
    </row>
    <row r="100" spans="1:36" ht="12.75" customHeight="1">
      <c r="A100" s="191">
        <v>32</v>
      </c>
      <c r="B100" s="191" t="s">
        <v>188</v>
      </c>
      <c r="C100" s="191" t="s">
        <v>189</v>
      </c>
      <c r="D100" s="191" t="s">
        <v>190</v>
      </c>
      <c r="E100" s="8" t="s">
        <v>11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>
        <f t="shared" si="10"/>
      </c>
      <c r="Y100" s="11" t="s">
        <v>43</v>
      </c>
      <c r="Z100" s="49"/>
      <c r="AA100" s="193" t="b">
        <f>ISNUMBER(#REF!)</f>
        <v>0</v>
      </c>
      <c r="AB100" s="193" t="b">
        <f>ISNONTEXT(Z100)</f>
        <v>1</v>
      </c>
      <c r="AC100" s="193" t="b">
        <f>AND('[3]Przegląd'!F106,AB100,(AG100+AG101+AG102)&gt;0,AH100)</f>
        <v>1</v>
      </c>
      <c r="AD100" s="12" t="b">
        <f>'[3]Przegląd'!F38</f>
        <v>1</v>
      </c>
      <c r="AE100" s="13">
        <f t="shared" si="11"/>
        <v>0</v>
      </c>
      <c r="AF100" s="13" t="b">
        <f t="shared" si="12"/>
        <v>1</v>
      </c>
      <c r="AG100" s="3">
        <f t="shared" si="13"/>
        <v>0</v>
      </c>
      <c r="AH100" s="193" t="b">
        <f>ISNUMBER(A100)</f>
        <v>1</v>
      </c>
      <c r="AI100" s="3" t="b">
        <f>AND(AB100,AD100,AH100,AG100&gt;0,AF100,AB100)</f>
        <v>0</v>
      </c>
      <c r="AJ100" s="14">
        <f t="shared" si="14"/>
        <v>0</v>
      </c>
    </row>
    <row r="101" spans="1:36" ht="12.75">
      <c r="A101" s="191"/>
      <c r="B101" s="191"/>
      <c r="C101" s="191"/>
      <c r="D101" s="191"/>
      <c r="E101" s="8" t="s">
        <v>12</v>
      </c>
      <c r="F101" s="18">
        <v>6</v>
      </c>
      <c r="G101" s="18">
        <v>6</v>
      </c>
      <c r="H101" s="18">
        <v>6</v>
      </c>
      <c r="I101" s="18">
        <v>6</v>
      </c>
      <c r="J101" s="18">
        <v>5</v>
      </c>
      <c r="K101" s="18">
        <v>5</v>
      </c>
      <c r="L101" s="18">
        <v>6</v>
      </c>
      <c r="M101" s="18">
        <v>5</v>
      </c>
      <c r="N101" s="18">
        <v>6</v>
      </c>
      <c r="O101" s="18">
        <v>6</v>
      </c>
      <c r="P101" s="18">
        <v>6</v>
      </c>
      <c r="Q101" s="18">
        <v>5</v>
      </c>
      <c r="R101" s="18">
        <v>5</v>
      </c>
      <c r="S101" s="18">
        <v>6</v>
      </c>
      <c r="T101" s="18">
        <v>6</v>
      </c>
      <c r="U101" s="18">
        <v>6</v>
      </c>
      <c r="V101" s="18">
        <v>6</v>
      </c>
      <c r="W101" s="18"/>
      <c r="X101" s="18">
        <f t="shared" si="10"/>
        <v>137</v>
      </c>
      <c r="Y101" s="11">
        <v>57.08333333333333</v>
      </c>
      <c r="Z101" s="31"/>
      <c r="AA101" s="194"/>
      <c r="AB101" s="194"/>
      <c r="AC101" s="194"/>
      <c r="AD101" s="114"/>
      <c r="AE101" s="13">
        <f t="shared" si="11"/>
        <v>0</v>
      </c>
      <c r="AF101" s="13" t="b">
        <f t="shared" si="12"/>
        <v>1</v>
      </c>
      <c r="AG101" s="3">
        <f t="shared" si="13"/>
        <v>137</v>
      </c>
      <c r="AH101" s="194"/>
      <c r="AI101" s="3" t="b">
        <f>AND(AB101,AD101,AH100,AG101&gt;0,AF101,AB100)</f>
        <v>1</v>
      </c>
      <c r="AJ101" s="14">
        <f t="shared" si="14"/>
        <v>57.08333333333333</v>
      </c>
    </row>
    <row r="102" spans="1:36" ht="12.75">
      <c r="A102" s="191"/>
      <c r="B102" s="191"/>
      <c r="C102" s="191"/>
      <c r="D102" s="191"/>
      <c r="E102" s="8" t="s">
        <v>13</v>
      </c>
      <c r="F102" s="18">
        <v>6</v>
      </c>
      <c r="G102" s="18">
        <v>6</v>
      </c>
      <c r="H102" s="18">
        <v>5</v>
      </c>
      <c r="I102" s="18">
        <v>6</v>
      </c>
      <c r="J102" s="18">
        <v>5</v>
      </c>
      <c r="K102" s="18">
        <v>5</v>
      </c>
      <c r="L102" s="18">
        <v>6</v>
      </c>
      <c r="M102" s="18">
        <v>6</v>
      </c>
      <c r="N102" s="18">
        <v>6</v>
      </c>
      <c r="O102" s="18">
        <v>6</v>
      </c>
      <c r="P102" s="18">
        <v>6</v>
      </c>
      <c r="Q102" s="18">
        <v>6</v>
      </c>
      <c r="R102" s="18">
        <v>6</v>
      </c>
      <c r="S102" s="18">
        <v>6</v>
      </c>
      <c r="T102" s="18">
        <v>5</v>
      </c>
      <c r="U102" s="18">
        <v>6</v>
      </c>
      <c r="V102" s="18">
        <v>6</v>
      </c>
      <c r="W102" s="18"/>
      <c r="X102" s="18">
        <f t="shared" si="10"/>
        <v>137</v>
      </c>
      <c r="Y102" s="11">
        <v>57.08333333333333</v>
      </c>
      <c r="Z102" s="32"/>
      <c r="AA102" s="195"/>
      <c r="AB102" s="195"/>
      <c r="AC102" s="195"/>
      <c r="AD102" s="114"/>
      <c r="AE102" s="13">
        <f t="shared" si="11"/>
        <v>0</v>
      </c>
      <c r="AF102" s="13" t="b">
        <f t="shared" si="12"/>
        <v>1</v>
      </c>
      <c r="AG102" s="3">
        <f t="shared" si="13"/>
        <v>137</v>
      </c>
      <c r="AH102" s="195"/>
      <c r="AI102" s="3" t="b">
        <f>AND(AB102,AD102,AH100,AG102&gt;0,AF102,AB100)</f>
        <v>1</v>
      </c>
      <c r="AJ102" s="14">
        <f t="shared" si="14"/>
        <v>57.08333333333333</v>
      </c>
    </row>
    <row r="103" spans="1:36" ht="12.75">
      <c r="A103" s="191">
        <v>33</v>
      </c>
      <c r="B103" s="191" t="s">
        <v>180</v>
      </c>
      <c r="C103" s="191" t="s">
        <v>181</v>
      </c>
      <c r="D103" s="191" t="s">
        <v>171</v>
      </c>
      <c r="E103" s="8" t="s">
        <v>11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>
        <f aca="true" t="shared" si="15" ref="X103:X129">IF(AI103,AG103,"")</f>
      </c>
      <c r="Y103" s="11" t="s">
        <v>43</v>
      </c>
      <c r="Z103" s="49"/>
      <c r="AA103" s="115"/>
      <c r="AB103" s="115"/>
      <c r="AC103" s="115"/>
      <c r="AD103" s="13"/>
      <c r="AE103" s="13"/>
      <c r="AF103" s="13"/>
      <c r="AH103" s="115"/>
      <c r="AJ103" s="14"/>
    </row>
    <row r="104" spans="1:36" ht="12.75">
      <c r="A104" s="191"/>
      <c r="B104" s="191"/>
      <c r="C104" s="191"/>
      <c r="D104" s="191"/>
      <c r="E104" s="8" t="s">
        <v>12</v>
      </c>
      <c r="F104" s="18">
        <v>7</v>
      </c>
      <c r="G104" s="18">
        <v>6</v>
      </c>
      <c r="H104" s="18">
        <v>6</v>
      </c>
      <c r="I104" s="18">
        <v>6</v>
      </c>
      <c r="J104" s="18">
        <v>5</v>
      </c>
      <c r="K104" s="18">
        <v>6</v>
      </c>
      <c r="L104" s="18">
        <v>4</v>
      </c>
      <c r="M104" s="18">
        <v>7</v>
      </c>
      <c r="N104" s="18">
        <v>7</v>
      </c>
      <c r="O104" s="18">
        <v>7</v>
      </c>
      <c r="P104" s="18">
        <v>6</v>
      </c>
      <c r="Q104" s="18">
        <v>7</v>
      </c>
      <c r="R104" s="18">
        <v>6</v>
      </c>
      <c r="S104" s="18">
        <v>7</v>
      </c>
      <c r="T104" s="18">
        <v>6</v>
      </c>
      <c r="U104" s="18">
        <v>6</v>
      </c>
      <c r="V104" s="18">
        <v>6</v>
      </c>
      <c r="W104" s="18"/>
      <c r="X104" s="18">
        <f t="shared" si="15"/>
      </c>
      <c r="Y104" s="11">
        <v>62.083333333333336</v>
      </c>
      <c r="Z104" s="31"/>
      <c r="AA104" s="115"/>
      <c r="AB104" s="115"/>
      <c r="AC104" s="115"/>
      <c r="AD104" s="13"/>
      <c r="AE104" s="13"/>
      <c r="AF104" s="13"/>
      <c r="AH104" s="115"/>
      <c r="AJ104" s="14"/>
    </row>
    <row r="105" spans="1:36" ht="12.75">
      <c r="A105" s="191"/>
      <c r="B105" s="191"/>
      <c r="C105" s="191"/>
      <c r="D105" s="191"/>
      <c r="E105" s="8" t="s">
        <v>13</v>
      </c>
      <c r="F105" s="18">
        <v>6</v>
      </c>
      <c r="G105" s="18">
        <v>5</v>
      </c>
      <c r="H105" s="18">
        <v>6</v>
      </c>
      <c r="I105" s="18">
        <v>5</v>
      </c>
      <c r="J105" s="18">
        <v>5</v>
      </c>
      <c r="K105" s="18">
        <v>5</v>
      </c>
      <c r="L105" s="18">
        <v>4</v>
      </c>
      <c r="M105" s="18">
        <v>6</v>
      </c>
      <c r="N105" s="18">
        <v>5</v>
      </c>
      <c r="O105" s="18">
        <v>6</v>
      </c>
      <c r="P105" s="18">
        <v>6</v>
      </c>
      <c r="Q105" s="18">
        <v>6</v>
      </c>
      <c r="R105" s="18">
        <v>5</v>
      </c>
      <c r="S105" s="18">
        <v>6</v>
      </c>
      <c r="T105" s="18">
        <v>5</v>
      </c>
      <c r="U105" s="18">
        <v>5</v>
      </c>
      <c r="V105" s="18">
        <v>6</v>
      </c>
      <c r="W105" s="18"/>
      <c r="X105" s="18">
        <f t="shared" si="15"/>
      </c>
      <c r="Y105" s="11">
        <v>54.58333333333333</v>
      </c>
      <c r="Z105" s="32"/>
      <c r="AA105" s="115"/>
      <c r="AB105" s="115"/>
      <c r="AC105" s="115"/>
      <c r="AD105" s="13"/>
      <c r="AE105" s="13"/>
      <c r="AF105" s="13"/>
      <c r="AH105" s="115"/>
      <c r="AJ105" s="14"/>
    </row>
    <row r="106" spans="1:36" ht="12.75">
      <c r="A106" s="191">
        <v>34</v>
      </c>
      <c r="B106" s="191" t="s">
        <v>163</v>
      </c>
      <c r="C106" s="191" t="s">
        <v>164</v>
      </c>
      <c r="D106" s="191" t="s">
        <v>42</v>
      </c>
      <c r="E106" s="8" t="s">
        <v>11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f t="shared" si="15"/>
      </c>
      <c r="Y106" s="11" t="s">
        <v>43</v>
      </c>
      <c r="Z106" s="49"/>
      <c r="AA106" s="115"/>
      <c r="AB106" s="115"/>
      <c r="AC106" s="115"/>
      <c r="AD106" s="13"/>
      <c r="AE106" s="13"/>
      <c r="AF106" s="13"/>
      <c r="AH106" s="115"/>
      <c r="AJ106" s="14"/>
    </row>
    <row r="107" spans="1:36" ht="12.75">
      <c r="A107" s="191"/>
      <c r="B107" s="191"/>
      <c r="C107" s="191"/>
      <c r="D107" s="191"/>
      <c r="E107" s="8" t="s">
        <v>12</v>
      </c>
      <c r="F107" s="18">
        <v>6</v>
      </c>
      <c r="G107" s="18">
        <v>6</v>
      </c>
      <c r="H107" s="18">
        <v>5</v>
      </c>
      <c r="I107" s="18">
        <v>5</v>
      </c>
      <c r="J107" s="18">
        <v>7</v>
      </c>
      <c r="K107" s="18">
        <v>6</v>
      </c>
      <c r="L107" s="18">
        <v>6</v>
      </c>
      <c r="M107" s="18">
        <v>6</v>
      </c>
      <c r="N107" s="18">
        <v>5</v>
      </c>
      <c r="O107" s="18">
        <v>6</v>
      </c>
      <c r="P107" s="18">
        <v>6</v>
      </c>
      <c r="Q107" s="18">
        <v>5</v>
      </c>
      <c r="R107" s="18">
        <v>5</v>
      </c>
      <c r="S107" s="18">
        <v>6</v>
      </c>
      <c r="T107" s="18">
        <v>5</v>
      </c>
      <c r="U107" s="18">
        <v>6</v>
      </c>
      <c r="V107" s="18">
        <v>6</v>
      </c>
      <c r="W107" s="18"/>
      <c r="X107" s="18">
        <f t="shared" si="15"/>
      </c>
      <c r="Y107" s="11">
        <v>56.666666666666664</v>
      </c>
      <c r="Z107" s="31"/>
      <c r="AA107" s="115"/>
      <c r="AB107" s="115"/>
      <c r="AC107" s="115"/>
      <c r="AD107" s="13"/>
      <c r="AE107" s="13"/>
      <c r="AF107" s="13"/>
      <c r="AH107" s="115"/>
      <c r="AJ107" s="14"/>
    </row>
    <row r="108" spans="1:36" ht="12.75">
      <c r="A108" s="191"/>
      <c r="B108" s="191"/>
      <c r="C108" s="191"/>
      <c r="D108" s="191"/>
      <c r="E108" s="8" t="s">
        <v>13</v>
      </c>
      <c r="F108" s="18">
        <v>6</v>
      </c>
      <c r="G108" s="18">
        <v>5</v>
      </c>
      <c r="H108" s="18">
        <v>5</v>
      </c>
      <c r="I108" s="18">
        <v>5</v>
      </c>
      <c r="J108" s="18">
        <v>5</v>
      </c>
      <c r="K108" s="18">
        <v>6</v>
      </c>
      <c r="L108" s="18">
        <v>6</v>
      </c>
      <c r="M108" s="18">
        <v>5</v>
      </c>
      <c r="N108" s="18">
        <v>4</v>
      </c>
      <c r="O108" s="18">
        <v>6</v>
      </c>
      <c r="P108" s="18">
        <v>5</v>
      </c>
      <c r="Q108" s="18">
        <v>6</v>
      </c>
      <c r="R108" s="18">
        <v>6</v>
      </c>
      <c r="S108" s="18">
        <v>5</v>
      </c>
      <c r="T108" s="18">
        <v>5</v>
      </c>
      <c r="U108" s="18">
        <v>5</v>
      </c>
      <c r="V108" s="18">
        <v>5</v>
      </c>
      <c r="W108" s="18"/>
      <c r="X108" s="18">
        <f t="shared" si="15"/>
      </c>
      <c r="Y108" s="11">
        <v>52.916666666666664</v>
      </c>
      <c r="Z108" s="32"/>
      <c r="AA108" s="115"/>
      <c r="AB108" s="115"/>
      <c r="AC108" s="115"/>
      <c r="AD108" s="13"/>
      <c r="AE108" s="13"/>
      <c r="AF108" s="13"/>
      <c r="AH108" s="115"/>
      <c r="AJ108" s="14"/>
    </row>
    <row r="109" spans="1:36" ht="12.75">
      <c r="A109" s="191">
        <v>35</v>
      </c>
      <c r="B109" s="191" t="s">
        <v>172</v>
      </c>
      <c r="C109" s="191" t="s">
        <v>173</v>
      </c>
      <c r="D109" s="191" t="s">
        <v>39</v>
      </c>
      <c r="E109" s="8" t="s">
        <v>11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f t="shared" si="15"/>
      </c>
      <c r="Y109" s="11" t="s">
        <v>43</v>
      </c>
      <c r="Z109" s="49"/>
      <c r="AA109" s="115"/>
      <c r="AB109" s="115"/>
      <c r="AC109" s="115"/>
      <c r="AD109" s="13"/>
      <c r="AE109" s="13"/>
      <c r="AF109" s="13"/>
      <c r="AH109" s="115"/>
      <c r="AJ109" s="14"/>
    </row>
    <row r="110" spans="1:36" ht="12.75">
      <c r="A110" s="191"/>
      <c r="B110" s="191"/>
      <c r="C110" s="191"/>
      <c r="D110" s="191"/>
      <c r="E110" s="8" t="s">
        <v>12</v>
      </c>
      <c r="F110" s="18">
        <v>6</v>
      </c>
      <c r="G110" s="18">
        <v>6</v>
      </c>
      <c r="H110" s="18">
        <v>7</v>
      </c>
      <c r="I110" s="18">
        <v>6</v>
      </c>
      <c r="J110" s="18">
        <v>5</v>
      </c>
      <c r="K110" s="18">
        <v>6</v>
      </c>
      <c r="L110" s="18">
        <v>7</v>
      </c>
      <c r="M110" s="18">
        <v>7</v>
      </c>
      <c r="N110" s="18">
        <v>7</v>
      </c>
      <c r="O110" s="18">
        <v>7</v>
      </c>
      <c r="P110" s="18">
        <v>7</v>
      </c>
      <c r="Q110" s="18">
        <v>6</v>
      </c>
      <c r="R110" s="18">
        <v>6</v>
      </c>
      <c r="S110" s="18">
        <v>7</v>
      </c>
      <c r="T110" s="18">
        <v>6</v>
      </c>
      <c r="U110" s="18">
        <v>6</v>
      </c>
      <c r="V110" s="18">
        <v>7</v>
      </c>
      <c r="W110" s="18"/>
      <c r="X110" s="18">
        <f t="shared" si="15"/>
      </c>
      <c r="Y110" s="11">
        <v>64.16666666666667</v>
      </c>
      <c r="Z110" s="31"/>
      <c r="AA110" s="115"/>
      <c r="AB110" s="115"/>
      <c r="AC110" s="115"/>
      <c r="AD110" s="13"/>
      <c r="AE110" s="13"/>
      <c r="AF110" s="13"/>
      <c r="AH110" s="115"/>
      <c r="AJ110" s="14"/>
    </row>
    <row r="111" spans="1:36" ht="12.75">
      <c r="A111" s="191"/>
      <c r="B111" s="191"/>
      <c r="C111" s="191"/>
      <c r="D111" s="191"/>
      <c r="E111" s="8" t="s">
        <v>13</v>
      </c>
      <c r="F111" s="18">
        <v>7</v>
      </c>
      <c r="G111" s="18">
        <v>7</v>
      </c>
      <c r="H111" s="18">
        <v>6</v>
      </c>
      <c r="I111" s="18">
        <v>6</v>
      </c>
      <c r="J111" s="18">
        <v>6</v>
      </c>
      <c r="K111" s="18">
        <v>7</v>
      </c>
      <c r="L111" s="18">
        <v>7</v>
      </c>
      <c r="M111" s="18">
        <v>7</v>
      </c>
      <c r="N111" s="18">
        <v>7</v>
      </c>
      <c r="O111" s="18">
        <v>7</v>
      </c>
      <c r="P111" s="18">
        <v>7</v>
      </c>
      <c r="Q111" s="18">
        <v>6</v>
      </c>
      <c r="R111" s="18">
        <v>7</v>
      </c>
      <c r="S111" s="18">
        <v>7</v>
      </c>
      <c r="T111" s="18">
        <v>7</v>
      </c>
      <c r="U111" s="18">
        <v>7</v>
      </c>
      <c r="V111" s="18">
        <v>7</v>
      </c>
      <c r="W111" s="18"/>
      <c r="X111" s="18">
        <f t="shared" si="15"/>
      </c>
      <c r="Y111" s="11">
        <v>67.5</v>
      </c>
      <c r="Z111" s="32"/>
      <c r="AA111" s="115"/>
      <c r="AB111" s="115"/>
      <c r="AC111" s="115"/>
      <c r="AD111" s="13"/>
      <c r="AE111" s="13"/>
      <c r="AF111" s="13"/>
      <c r="AH111" s="115"/>
      <c r="AJ111" s="14"/>
    </row>
    <row r="112" spans="1:36" ht="12.75">
      <c r="A112" s="191">
        <v>36</v>
      </c>
      <c r="B112" s="191" t="s">
        <v>200</v>
      </c>
      <c r="C112" s="191" t="s">
        <v>35</v>
      </c>
      <c r="D112" s="191" t="s">
        <v>36</v>
      </c>
      <c r="E112" s="8" t="s">
        <v>11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>
        <f t="shared" si="15"/>
      </c>
      <c r="Y112" s="11" t="s">
        <v>43</v>
      </c>
      <c r="Z112" s="49"/>
      <c r="AA112" s="115"/>
      <c r="AB112" s="115"/>
      <c r="AC112" s="115"/>
      <c r="AD112" s="13"/>
      <c r="AE112" s="13"/>
      <c r="AF112" s="13"/>
      <c r="AH112" s="115"/>
      <c r="AJ112" s="14"/>
    </row>
    <row r="113" spans="1:36" ht="12.75">
      <c r="A113" s="191"/>
      <c r="B113" s="191"/>
      <c r="C113" s="191"/>
      <c r="D113" s="191"/>
      <c r="E113" s="8" t="s">
        <v>12</v>
      </c>
      <c r="F113" s="18">
        <v>6</v>
      </c>
      <c r="G113" s="18">
        <v>7</v>
      </c>
      <c r="H113" s="18">
        <v>6</v>
      </c>
      <c r="I113" s="18">
        <v>7</v>
      </c>
      <c r="J113" s="18">
        <v>4</v>
      </c>
      <c r="K113" s="18">
        <v>4</v>
      </c>
      <c r="L113" s="18">
        <v>5</v>
      </c>
      <c r="M113" s="18">
        <v>6</v>
      </c>
      <c r="N113" s="18">
        <v>5</v>
      </c>
      <c r="O113" s="18">
        <v>6</v>
      </c>
      <c r="P113" s="18">
        <v>5</v>
      </c>
      <c r="Q113" s="18">
        <v>6</v>
      </c>
      <c r="R113" s="18">
        <v>6</v>
      </c>
      <c r="S113" s="18">
        <v>6</v>
      </c>
      <c r="T113" s="18">
        <v>6</v>
      </c>
      <c r="U113" s="18">
        <v>5</v>
      </c>
      <c r="V113" s="18">
        <v>6</v>
      </c>
      <c r="W113" s="18"/>
      <c r="X113" s="18">
        <f t="shared" si="15"/>
      </c>
      <c r="Y113" s="11">
        <v>56.25</v>
      </c>
      <c r="Z113" s="31"/>
      <c r="AA113" s="115"/>
      <c r="AB113" s="115"/>
      <c r="AC113" s="115"/>
      <c r="AD113" s="13"/>
      <c r="AE113" s="13"/>
      <c r="AF113" s="13"/>
      <c r="AH113" s="115"/>
      <c r="AJ113" s="14"/>
    </row>
    <row r="114" spans="1:36" ht="12.75">
      <c r="A114" s="191"/>
      <c r="B114" s="191"/>
      <c r="C114" s="191"/>
      <c r="D114" s="191"/>
      <c r="E114" s="8" t="s">
        <v>13</v>
      </c>
      <c r="F114" s="18">
        <v>6</v>
      </c>
      <c r="G114" s="18">
        <v>6</v>
      </c>
      <c r="H114" s="18">
        <v>6</v>
      </c>
      <c r="I114" s="18">
        <v>6</v>
      </c>
      <c r="J114" s="18">
        <v>5</v>
      </c>
      <c r="K114" s="18">
        <v>5</v>
      </c>
      <c r="L114" s="18">
        <v>6</v>
      </c>
      <c r="M114" s="18">
        <v>6</v>
      </c>
      <c r="N114" s="18">
        <v>5</v>
      </c>
      <c r="O114" s="18">
        <v>6</v>
      </c>
      <c r="P114" s="18">
        <v>6</v>
      </c>
      <c r="Q114" s="18">
        <v>6</v>
      </c>
      <c r="R114" s="18">
        <v>6</v>
      </c>
      <c r="S114" s="18">
        <v>6</v>
      </c>
      <c r="T114" s="18">
        <v>6</v>
      </c>
      <c r="U114" s="18">
        <v>5</v>
      </c>
      <c r="V114" s="18">
        <v>6</v>
      </c>
      <c r="W114" s="18"/>
      <c r="X114" s="18">
        <f t="shared" si="15"/>
      </c>
      <c r="Y114" s="11">
        <v>57.5</v>
      </c>
      <c r="Z114" s="32"/>
      <c r="AA114" s="115"/>
      <c r="AB114" s="115"/>
      <c r="AC114" s="115"/>
      <c r="AD114" s="13"/>
      <c r="AE114" s="13"/>
      <c r="AF114" s="13"/>
      <c r="AH114" s="115"/>
      <c r="AJ114" s="14"/>
    </row>
    <row r="115" spans="1:36" ht="12.75">
      <c r="A115" s="191">
        <v>37</v>
      </c>
      <c r="B115" s="191" t="s">
        <v>166</v>
      </c>
      <c r="C115" s="191" t="s">
        <v>167</v>
      </c>
      <c r="D115" s="191" t="s">
        <v>168</v>
      </c>
      <c r="E115" s="8" t="s">
        <v>11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>
        <f t="shared" si="15"/>
      </c>
      <c r="Y115" s="11" t="s">
        <v>43</v>
      </c>
      <c r="Z115" s="49"/>
      <c r="AA115" s="115"/>
      <c r="AB115" s="115"/>
      <c r="AC115" s="115"/>
      <c r="AD115" s="13"/>
      <c r="AE115" s="13"/>
      <c r="AF115" s="13"/>
      <c r="AH115" s="115"/>
      <c r="AJ115" s="14"/>
    </row>
    <row r="116" spans="1:36" ht="12.75">
      <c r="A116" s="191"/>
      <c r="B116" s="191"/>
      <c r="C116" s="191"/>
      <c r="D116" s="191"/>
      <c r="E116" s="8" t="s">
        <v>12</v>
      </c>
      <c r="F116" s="18">
        <v>6</v>
      </c>
      <c r="G116" s="18">
        <v>7</v>
      </c>
      <c r="H116" s="18">
        <v>6</v>
      </c>
      <c r="I116" s="18">
        <v>6</v>
      </c>
      <c r="J116" s="18">
        <v>5</v>
      </c>
      <c r="K116" s="18">
        <v>4</v>
      </c>
      <c r="L116" s="18">
        <v>5</v>
      </c>
      <c r="M116" s="18">
        <v>5</v>
      </c>
      <c r="N116" s="18">
        <v>6</v>
      </c>
      <c r="O116" s="18">
        <v>6</v>
      </c>
      <c r="P116" s="18">
        <v>6</v>
      </c>
      <c r="Q116" s="18">
        <v>6</v>
      </c>
      <c r="R116" s="18">
        <v>6</v>
      </c>
      <c r="S116" s="18">
        <v>6</v>
      </c>
      <c r="T116" s="18">
        <v>6</v>
      </c>
      <c r="U116" s="18">
        <v>6</v>
      </c>
      <c r="V116" s="18">
        <v>6</v>
      </c>
      <c r="W116" s="18"/>
      <c r="X116" s="18">
        <f t="shared" si="15"/>
      </c>
      <c r="Y116" s="11">
        <v>57.5</v>
      </c>
      <c r="Z116" s="31"/>
      <c r="AA116" s="115"/>
      <c r="AB116" s="115"/>
      <c r="AC116" s="115"/>
      <c r="AD116" s="13"/>
      <c r="AE116" s="13"/>
      <c r="AF116" s="13"/>
      <c r="AH116" s="115"/>
      <c r="AJ116" s="14"/>
    </row>
    <row r="117" spans="1:36" ht="12.75">
      <c r="A117" s="191"/>
      <c r="B117" s="191"/>
      <c r="C117" s="191"/>
      <c r="D117" s="191"/>
      <c r="E117" s="8" t="s">
        <v>13</v>
      </c>
      <c r="F117" s="18">
        <v>6</v>
      </c>
      <c r="G117" s="18">
        <v>6</v>
      </c>
      <c r="H117" s="18">
        <v>5</v>
      </c>
      <c r="I117" s="18">
        <v>5</v>
      </c>
      <c r="J117" s="18">
        <v>5</v>
      </c>
      <c r="K117" s="18">
        <v>5</v>
      </c>
      <c r="L117" s="18">
        <v>5</v>
      </c>
      <c r="M117" s="18">
        <v>6</v>
      </c>
      <c r="N117" s="18">
        <v>6</v>
      </c>
      <c r="O117" s="18">
        <v>5</v>
      </c>
      <c r="P117" s="18">
        <v>5</v>
      </c>
      <c r="Q117" s="18">
        <v>6</v>
      </c>
      <c r="R117" s="18">
        <v>5</v>
      </c>
      <c r="S117" s="18">
        <v>6</v>
      </c>
      <c r="T117" s="18">
        <v>5</v>
      </c>
      <c r="U117" s="18">
        <v>5</v>
      </c>
      <c r="V117" s="18">
        <v>6</v>
      </c>
      <c r="W117" s="18"/>
      <c r="X117" s="18">
        <f t="shared" si="15"/>
      </c>
      <c r="Y117" s="11">
        <v>54.166666666666664</v>
      </c>
      <c r="Z117" s="32"/>
      <c r="AA117" s="115"/>
      <c r="AB117" s="115"/>
      <c r="AC117" s="115"/>
      <c r="AD117" s="13"/>
      <c r="AE117" s="13"/>
      <c r="AF117" s="13"/>
      <c r="AH117" s="115"/>
      <c r="AJ117" s="14"/>
    </row>
    <row r="118" spans="1:36" ht="12.75">
      <c r="A118" s="191">
        <v>38</v>
      </c>
      <c r="B118" s="191" t="s">
        <v>165</v>
      </c>
      <c r="C118" s="191" t="s">
        <v>143</v>
      </c>
      <c r="D118" s="191" t="s">
        <v>39</v>
      </c>
      <c r="E118" s="8" t="s">
        <v>11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>
        <f t="shared" si="15"/>
      </c>
      <c r="Y118" s="11" t="s">
        <v>43</v>
      </c>
      <c r="Z118" s="49"/>
      <c r="AA118" s="115"/>
      <c r="AB118" s="115"/>
      <c r="AC118" s="115"/>
      <c r="AD118" s="13"/>
      <c r="AE118" s="13"/>
      <c r="AF118" s="13"/>
      <c r="AH118" s="115"/>
      <c r="AJ118" s="14"/>
    </row>
    <row r="119" spans="1:36" ht="12.75">
      <c r="A119" s="191"/>
      <c r="B119" s="191"/>
      <c r="C119" s="191"/>
      <c r="D119" s="191"/>
      <c r="E119" s="8" t="s">
        <v>12</v>
      </c>
      <c r="F119" s="18">
        <v>6</v>
      </c>
      <c r="G119" s="18">
        <v>6</v>
      </c>
      <c r="H119" s="18">
        <v>7</v>
      </c>
      <c r="I119" s="18">
        <v>6</v>
      </c>
      <c r="J119" s="18">
        <v>6</v>
      </c>
      <c r="K119" s="18">
        <v>6</v>
      </c>
      <c r="L119" s="18">
        <v>7</v>
      </c>
      <c r="M119" s="18">
        <v>7</v>
      </c>
      <c r="N119" s="18">
        <v>7</v>
      </c>
      <c r="O119" s="18">
        <v>7</v>
      </c>
      <c r="P119" s="18">
        <v>6</v>
      </c>
      <c r="Q119" s="18">
        <v>6</v>
      </c>
      <c r="R119" s="18">
        <v>5</v>
      </c>
      <c r="S119" s="18">
        <v>7</v>
      </c>
      <c r="T119" s="18">
        <v>6</v>
      </c>
      <c r="U119" s="18">
        <v>7</v>
      </c>
      <c r="V119" s="18">
        <v>6</v>
      </c>
      <c r="W119" s="18"/>
      <c r="X119" s="18">
        <f t="shared" si="15"/>
      </c>
      <c r="Y119" s="11">
        <v>63.75</v>
      </c>
      <c r="Z119" s="31"/>
      <c r="AA119" s="115"/>
      <c r="AB119" s="115"/>
      <c r="AC119" s="115"/>
      <c r="AD119" s="13"/>
      <c r="AE119" s="13"/>
      <c r="AF119" s="13"/>
      <c r="AH119" s="115"/>
      <c r="AJ119" s="14"/>
    </row>
    <row r="120" spans="1:36" ht="12.75">
      <c r="A120" s="191"/>
      <c r="B120" s="191"/>
      <c r="C120" s="191"/>
      <c r="D120" s="191"/>
      <c r="E120" s="8" t="s">
        <v>13</v>
      </c>
      <c r="F120" s="18">
        <v>6</v>
      </c>
      <c r="G120" s="18">
        <v>5</v>
      </c>
      <c r="H120" s="18">
        <v>6</v>
      </c>
      <c r="I120" s="18">
        <v>6</v>
      </c>
      <c r="J120" s="18">
        <v>6</v>
      </c>
      <c r="K120" s="18">
        <v>6</v>
      </c>
      <c r="L120" s="18">
        <v>6</v>
      </c>
      <c r="M120" s="18">
        <v>5</v>
      </c>
      <c r="N120" s="18">
        <v>6</v>
      </c>
      <c r="O120" s="18">
        <v>5</v>
      </c>
      <c r="P120" s="18">
        <v>5</v>
      </c>
      <c r="Q120" s="18">
        <v>6</v>
      </c>
      <c r="R120" s="18">
        <v>5</v>
      </c>
      <c r="S120" s="18">
        <v>6</v>
      </c>
      <c r="T120" s="18">
        <v>5</v>
      </c>
      <c r="U120" s="18">
        <v>5</v>
      </c>
      <c r="V120" s="18">
        <v>6</v>
      </c>
      <c r="W120" s="18"/>
      <c r="X120" s="18">
        <f t="shared" si="15"/>
      </c>
      <c r="Y120" s="11">
        <v>56.25</v>
      </c>
      <c r="Z120" s="32"/>
      <c r="AA120" s="115"/>
      <c r="AB120" s="115"/>
      <c r="AC120" s="115"/>
      <c r="AD120" s="13"/>
      <c r="AE120" s="13"/>
      <c r="AF120" s="13"/>
      <c r="AH120" s="115"/>
      <c r="AJ120" s="14"/>
    </row>
    <row r="121" spans="1:36" ht="12.75">
      <c r="A121" s="191">
        <v>39</v>
      </c>
      <c r="B121" s="191" t="s">
        <v>134</v>
      </c>
      <c r="C121" s="191" t="s">
        <v>135</v>
      </c>
      <c r="D121" s="191" t="s">
        <v>136</v>
      </c>
      <c r="E121" s="8" t="s">
        <v>11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f t="shared" si="15"/>
      </c>
      <c r="Y121" s="11" t="s">
        <v>43</v>
      </c>
      <c r="Z121" s="49"/>
      <c r="AA121" s="115"/>
      <c r="AB121" s="115"/>
      <c r="AC121" s="115"/>
      <c r="AD121" s="13"/>
      <c r="AE121" s="13"/>
      <c r="AF121" s="13"/>
      <c r="AH121" s="115"/>
      <c r="AJ121" s="14"/>
    </row>
    <row r="122" spans="1:36" ht="12.75">
      <c r="A122" s="191"/>
      <c r="B122" s="191"/>
      <c r="C122" s="191"/>
      <c r="D122" s="191"/>
      <c r="E122" s="8" t="s">
        <v>12</v>
      </c>
      <c r="F122" s="18">
        <v>6</v>
      </c>
      <c r="G122" s="18">
        <v>7</v>
      </c>
      <c r="H122" s="18">
        <v>7</v>
      </c>
      <c r="I122" s="18">
        <v>6</v>
      </c>
      <c r="J122" s="18">
        <v>5</v>
      </c>
      <c r="K122" s="18">
        <v>7</v>
      </c>
      <c r="L122" s="18">
        <v>5</v>
      </c>
      <c r="M122" s="18">
        <v>6</v>
      </c>
      <c r="N122" s="18">
        <v>6</v>
      </c>
      <c r="O122" s="18">
        <v>6</v>
      </c>
      <c r="P122" s="18">
        <v>5</v>
      </c>
      <c r="Q122" s="18">
        <v>7</v>
      </c>
      <c r="R122" s="18">
        <v>6</v>
      </c>
      <c r="S122" s="18">
        <v>6</v>
      </c>
      <c r="T122" s="18">
        <v>7</v>
      </c>
      <c r="U122" s="18">
        <v>6</v>
      </c>
      <c r="V122" s="18">
        <v>6</v>
      </c>
      <c r="W122" s="18"/>
      <c r="X122" s="18">
        <f t="shared" si="15"/>
      </c>
      <c r="Y122" s="11">
        <v>62.5</v>
      </c>
      <c r="Z122" s="31"/>
      <c r="AA122" s="115"/>
      <c r="AB122" s="115"/>
      <c r="AC122" s="115"/>
      <c r="AD122" s="13"/>
      <c r="AE122" s="13"/>
      <c r="AF122" s="13"/>
      <c r="AH122" s="115"/>
      <c r="AJ122" s="14"/>
    </row>
    <row r="123" spans="1:36" ht="12.75">
      <c r="A123" s="191"/>
      <c r="B123" s="191"/>
      <c r="C123" s="191"/>
      <c r="D123" s="191"/>
      <c r="E123" s="8" t="s">
        <v>13</v>
      </c>
      <c r="F123" s="18">
        <v>7</v>
      </c>
      <c r="G123" s="18">
        <v>7</v>
      </c>
      <c r="H123" s="18">
        <v>7</v>
      </c>
      <c r="I123" s="18">
        <v>6</v>
      </c>
      <c r="J123" s="18">
        <v>5</v>
      </c>
      <c r="K123" s="18">
        <v>7</v>
      </c>
      <c r="L123" s="18">
        <v>5</v>
      </c>
      <c r="M123" s="18">
        <v>6</v>
      </c>
      <c r="N123" s="18">
        <v>5</v>
      </c>
      <c r="O123" s="18">
        <v>6</v>
      </c>
      <c r="P123" s="18">
        <v>5</v>
      </c>
      <c r="Q123" s="18">
        <v>7</v>
      </c>
      <c r="R123" s="18">
        <v>6</v>
      </c>
      <c r="S123" s="18">
        <v>6</v>
      </c>
      <c r="T123" s="18">
        <v>6</v>
      </c>
      <c r="U123" s="18">
        <v>6</v>
      </c>
      <c r="V123" s="18">
        <v>6</v>
      </c>
      <c r="W123" s="18"/>
      <c r="X123" s="18">
        <f t="shared" si="15"/>
      </c>
      <c r="Y123" s="11">
        <v>61.66666666666667</v>
      </c>
      <c r="Z123" s="32"/>
      <c r="AA123" s="115"/>
      <c r="AB123" s="115"/>
      <c r="AC123" s="115"/>
      <c r="AD123" s="13"/>
      <c r="AE123" s="13"/>
      <c r="AF123" s="13"/>
      <c r="AH123" s="115"/>
      <c r="AJ123" s="14"/>
    </row>
    <row r="124" spans="1:36" ht="12.75">
      <c r="A124" s="191">
        <v>40</v>
      </c>
      <c r="B124" s="191" t="s">
        <v>160</v>
      </c>
      <c r="C124" s="191" t="s">
        <v>161</v>
      </c>
      <c r="D124" s="191" t="s">
        <v>42</v>
      </c>
      <c r="E124" s="8" t="s">
        <v>11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>
        <f t="shared" si="15"/>
      </c>
      <c r="Y124" s="11" t="s">
        <v>43</v>
      </c>
      <c r="Z124" s="49"/>
      <c r="AA124" s="115"/>
      <c r="AB124" s="115"/>
      <c r="AC124" s="115"/>
      <c r="AD124" s="13"/>
      <c r="AE124" s="13"/>
      <c r="AF124" s="13"/>
      <c r="AH124" s="115"/>
      <c r="AJ124" s="14"/>
    </row>
    <row r="125" spans="1:36" ht="12.75">
      <c r="A125" s="191"/>
      <c r="B125" s="191"/>
      <c r="C125" s="191"/>
      <c r="D125" s="191"/>
      <c r="E125" s="8" t="s">
        <v>12</v>
      </c>
      <c r="F125" s="18">
        <v>6</v>
      </c>
      <c r="G125" s="18">
        <v>5</v>
      </c>
      <c r="H125" s="18">
        <v>5</v>
      </c>
      <c r="I125" s="18">
        <v>5</v>
      </c>
      <c r="J125" s="18">
        <v>6</v>
      </c>
      <c r="K125" s="18">
        <v>6</v>
      </c>
      <c r="L125" s="18">
        <v>5</v>
      </c>
      <c r="M125" s="18">
        <v>6</v>
      </c>
      <c r="N125" s="18">
        <v>5</v>
      </c>
      <c r="O125" s="18">
        <v>5</v>
      </c>
      <c r="P125" s="18">
        <v>6</v>
      </c>
      <c r="Q125" s="18">
        <v>5</v>
      </c>
      <c r="R125" s="18">
        <v>6</v>
      </c>
      <c r="S125" s="18">
        <v>6</v>
      </c>
      <c r="T125" s="18">
        <v>6</v>
      </c>
      <c r="U125" s="18">
        <v>5</v>
      </c>
      <c r="V125" s="18">
        <v>6</v>
      </c>
      <c r="W125" s="18"/>
      <c r="X125" s="18">
        <f t="shared" si="15"/>
      </c>
      <c r="Y125" s="11">
        <v>55.41666666666667</v>
      </c>
      <c r="Z125" s="31"/>
      <c r="AA125" s="115"/>
      <c r="AB125" s="115"/>
      <c r="AC125" s="115"/>
      <c r="AD125" s="13"/>
      <c r="AE125" s="13"/>
      <c r="AF125" s="13"/>
      <c r="AH125" s="115"/>
      <c r="AJ125" s="14"/>
    </row>
    <row r="126" spans="1:36" ht="12.75">
      <c r="A126" s="191"/>
      <c r="B126" s="191"/>
      <c r="C126" s="191"/>
      <c r="D126" s="191"/>
      <c r="E126" s="8" t="s">
        <v>13</v>
      </c>
      <c r="F126" s="18">
        <v>5</v>
      </c>
      <c r="G126" s="18">
        <v>5</v>
      </c>
      <c r="H126" s="18">
        <v>5</v>
      </c>
      <c r="I126" s="18">
        <v>5</v>
      </c>
      <c r="J126" s="18">
        <v>5</v>
      </c>
      <c r="K126" s="18">
        <v>6</v>
      </c>
      <c r="L126" s="18">
        <v>5</v>
      </c>
      <c r="M126" s="18">
        <v>5</v>
      </c>
      <c r="N126" s="18">
        <v>5</v>
      </c>
      <c r="O126" s="18">
        <v>5</v>
      </c>
      <c r="P126" s="18">
        <v>5</v>
      </c>
      <c r="Q126" s="18">
        <v>5</v>
      </c>
      <c r="R126" s="18">
        <v>5</v>
      </c>
      <c r="S126" s="18">
        <v>5</v>
      </c>
      <c r="T126" s="18">
        <v>5</v>
      </c>
      <c r="U126" s="18">
        <v>5</v>
      </c>
      <c r="V126" s="18">
        <v>6</v>
      </c>
      <c r="W126" s="18"/>
      <c r="X126" s="18">
        <f t="shared" si="15"/>
      </c>
      <c r="Y126" s="11">
        <v>51.66666666666667</v>
      </c>
      <c r="Z126" s="32"/>
      <c r="AA126" s="115"/>
      <c r="AB126" s="115"/>
      <c r="AC126" s="115"/>
      <c r="AD126" s="13"/>
      <c r="AE126" s="13"/>
      <c r="AF126" s="13"/>
      <c r="AH126" s="115"/>
      <c r="AJ126" s="14"/>
    </row>
    <row r="127" spans="1:36" ht="12.75">
      <c r="A127" s="191">
        <v>41</v>
      </c>
      <c r="B127" s="191" t="s">
        <v>146</v>
      </c>
      <c r="C127" s="191" t="s">
        <v>147</v>
      </c>
      <c r="D127" s="191" t="s">
        <v>39</v>
      </c>
      <c r="E127" s="8" t="s">
        <v>11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>
        <f t="shared" si="15"/>
      </c>
      <c r="Y127" s="11" t="s">
        <v>43</v>
      </c>
      <c r="Z127" s="49"/>
      <c r="AA127" s="115"/>
      <c r="AB127" s="115"/>
      <c r="AC127" s="115"/>
      <c r="AD127" s="13"/>
      <c r="AE127" s="13"/>
      <c r="AF127" s="13"/>
      <c r="AH127" s="115"/>
      <c r="AJ127" s="14"/>
    </row>
    <row r="128" spans="1:36" ht="12.75">
      <c r="A128" s="191"/>
      <c r="B128" s="191"/>
      <c r="C128" s="191"/>
      <c r="D128" s="191"/>
      <c r="E128" s="8" t="s">
        <v>12</v>
      </c>
      <c r="F128" s="18">
        <v>6</v>
      </c>
      <c r="G128" s="18">
        <v>6</v>
      </c>
      <c r="H128" s="18">
        <v>6</v>
      </c>
      <c r="I128" s="18">
        <v>5</v>
      </c>
      <c r="J128" s="18">
        <v>5</v>
      </c>
      <c r="K128" s="18">
        <v>6</v>
      </c>
      <c r="L128" s="18">
        <v>6</v>
      </c>
      <c r="M128" s="18">
        <v>5</v>
      </c>
      <c r="N128" s="18">
        <v>5</v>
      </c>
      <c r="O128" s="18">
        <v>6</v>
      </c>
      <c r="P128" s="18">
        <v>5</v>
      </c>
      <c r="Q128" s="18">
        <v>5</v>
      </c>
      <c r="R128" s="18">
        <v>6</v>
      </c>
      <c r="S128" s="18">
        <v>5</v>
      </c>
      <c r="T128" s="18">
        <v>6</v>
      </c>
      <c r="U128" s="18">
        <v>5</v>
      </c>
      <c r="V128" s="18">
        <v>6</v>
      </c>
      <c r="W128" s="18"/>
      <c r="X128" s="18">
        <f t="shared" si="15"/>
      </c>
      <c r="Y128" s="11">
        <v>55.41666666666667</v>
      </c>
      <c r="Z128" s="31"/>
      <c r="AA128" s="115"/>
      <c r="AB128" s="115"/>
      <c r="AC128" s="115"/>
      <c r="AD128" s="13"/>
      <c r="AE128" s="13"/>
      <c r="AF128" s="13"/>
      <c r="AH128" s="115"/>
      <c r="AJ128" s="14"/>
    </row>
    <row r="129" spans="1:36" ht="12.75">
      <c r="A129" s="191"/>
      <c r="B129" s="191"/>
      <c r="C129" s="191"/>
      <c r="D129" s="191"/>
      <c r="E129" s="8" t="s">
        <v>217</v>
      </c>
      <c r="F129" s="18">
        <v>6</v>
      </c>
      <c r="G129" s="18">
        <v>5</v>
      </c>
      <c r="H129" s="18">
        <v>5</v>
      </c>
      <c r="I129" s="18">
        <v>5</v>
      </c>
      <c r="J129" s="18">
        <v>5</v>
      </c>
      <c r="K129" s="18">
        <v>6</v>
      </c>
      <c r="L129" s="18">
        <v>5</v>
      </c>
      <c r="M129" s="18">
        <v>5</v>
      </c>
      <c r="N129" s="18">
        <v>5</v>
      </c>
      <c r="O129" s="18">
        <v>6</v>
      </c>
      <c r="P129" s="18">
        <v>5</v>
      </c>
      <c r="Q129" s="18">
        <v>6</v>
      </c>
      <c r="R129" s="18">
        <v>5</v>
      </c>
      <c r="S129" s="18">
        <v>6</v>
      </c>
      <c r="T129" s="18">
        <v>5</v>
      </c>
      <c r="U129" s="18">
        <v>5</v>
      </c>
      <c r="V129" s="18">
        <v>6</v>
      </c>
      <c r="W129" s="18"/>
      <c r="X129" s="18">
        <f t="shared" si="15"/>
      </c>
      <c r="Y129" s="11">
        <v>54.166666666666664</v>
      </c>
      <c r="Z129" s="32"/>
      <c r="AA129" s="115"/>
      <c r="AB129" s="115"/>
      <c r="AC129" s="115"/>
      <c r="AD129" s="13"/>
      <c r="AE129" s="13"/>
      <c r="AF129" s="13"/>
      <c r="AH129" s="115"/>
      <c r="AJ129" s="14"/>
    </row>
    <row r="131" ht="12.75">
      <c r="B131" s="3" t="s">
        <v>16</v>
      </c>
    </row>
    <row r="132" spans="2:26" ht="12.75">
      <c r="B132" s="16" t="s">
        <v>11</v>
      </c>
      <c r="C132" s="182"/>
      <c r="D132" s="182"/>
      <c r="V132" s="183" t="s">
        <v>17</v>
      </c>
      <c r="W132" s="183"/>
      <c r="X132" s="183"/>
      <c r="Y132" s="183"/>
      <c r="Z132" s="183"/>
    </row>
    <row r="133" spans="2:4" ht="12.75">
      <c r="B133" s="16" t="s">
        <v>12</v>
      </c>
      <c r="C133" s="182" t="s">
        <v>18</v>
      </c>
      <c r="D133" s="182"/>
    </row>
    <row r="134" spans="2:26" ht="12.75">
      <c r="B134" s="16" t="s">
        <v>13</v>
      </c>
      <c r="C134" s="182" t="s">
        <v>19</v>
      </c>
      <c r="D134" s="182"/>
      <c r="V134" s="155" t="s">
        <v>20</v>
      </c>
      <c r="W134" s="155"/>
      <c r="X134" s="155"/>
      <c r="Y134" s="155"/>
      <c r="Z134" s="155"/>
    </row>
  </sheetData>
  <sheetProtection password="C5C2" sheet="1" objects="1" scenarios="1"/>
  <mergeCells count="354">
    <mergeCell ref="Z97:Z99"/>
    <mergeCell ref="Z100:Z102"/>
    <mergeCell ref="C134:D134"/>
    <mergeCell ref="V132:Z132"/>
    <mergeCell ref="V134:Z134"/>
    <mergeCell ref="C132:D132"/>
    <mergeCell ref="C133:D133"/>
    <mergeCell ref="Z103:Z105"/>
    <mergeCell ref="Z106:Z108"/>
    <mergeCell ref="Z109:Z111"/>
    <mergeCell ref="Z85:Z87"/>
    <mergeCell ref="Z88:Z90"/>
    <mergeCell ref="Z91:Z93"/>
    <mergeCell ref="Z94:Z96"/>
    <mergeCell ref="Z73:Z75"/>
    <mergeCell ref="Z76:Z78"/>
    <mergeCell ref="Z79:Z81"/>
    <mergeCell ref="Z82:Z84"/>
    <mergeCell ref="Z61:Z63"/>
    <mergeCell ref="Z64:Z66"/>
    <mergeCell ref="Z67:Z69"/>
    <mergeCell ref="Z70:Z72"/>
    <mergeCell ref="Z49:Z51"/>
    <mergeCell ref="Z52:Z54"/>
    <mergeCell ref="Z55:Z57"/>
    <mergeCell ref="Z58:Z60"/>
    <mergeCell ref="Z37:Z39"/>
    <mergeCell ref="Z40:Z42"/>
    <mergeCell ref="Z43:Z45"/>
    <mergeCell ref="Z46:Z48"/>
    <mergeCell ref="Z22:Z24"/>
    <mergeCell ref="Z28:Z30"/>
    <mergeCell ref="Z31:Z33"/>
    <mergeCell ref="Z34:Z36"/>
    <mergeCell ref="E5:E6"/>
    <mergeCell ref="X5:X6"/>
    <mergeCell ref="F5:V5"/>
    <mergeCell ref="Z25:Z27"/>
    <mergeCell ref="Z16:Z18"/>
    <mergeCell ref="Z19:Z21"/>
    <mergeCell ref="Z5:Z6"/>
    <mergeCell ref="Z7:Z9"/>
    <mergeCell ref="Z10:Z12"/>
    <mergeCell ref="Z13:Z15"/>
    <mergeCell ref="D7:D9"/>
    <mergeCell ref="R1:U1"/>
    <mergeCell ref="R2:Z3"/>
    <mergeCell ref="D2:Q3"/>
    <mergeCell ref="A1:D1"/>
    <mergeCell ref="A2:C2"/>
    <mergeCell ref="A3:C3"/>
    <mergeCell ref="D5:D6"/>
    <mergeCell ref="Y5:Y6"/>
    <mergeCell ref="W5:W6"/>
    <mergeCell ref="A13:A15"/>
    <mergeCell ref="A10:A12"/>
    <mergeCell ref="B7:B9"/>
    <mergeCell ref="C5:C6"/>
    <mergeCell ref="C7:C9"/>
    <mergeCell ref="A7:A9"/>
    <mergeCell ref="A5:A6"/>
    <mergeCell ref="B5:B6"/>
    <mergeCell ref="D10:D12"/>
    <mergeCell ref="B10:B12"/>
    <mergeCell ref="C10:C12"/>
    <mergeCell ref="D13:D15"/>
    <mergeCell ref="B13:B15"/>
    <mergeCell ref="C13:C15"/>
    <mergeCell ref="D19:D21"/>
    <mergeCell ref="A16:A18"/>
    <mergeCell ref="B16:B18"/>
    <mergeCell ref="C16:C18"/>
    <mergeCell ref="A19:A21"/>
    <mergeCell ref="B19:B21"/>
    <mergeCell ref="C19:C21"/>
    <mergeCell ref="D16:D18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B49:B51"/>
    <mergeCell ref="C49:C51"/>
    <mergeCell ref="D49:D51"/>
    <mergeCell ref="A52:A54"/>
    <mergeCell ref="B52:B54"/>
    <mergeCell ref="C52:C54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7"/>
    <mergeCell ref="B85:B87"/>
    <mergeCell ref="C85:C87"/>
    <mergeCell ref="D85:D87"/>
    <mergeCell ref="A88:A90"/>
    <mergeCell ref="B88:B90"/>
    <mergeCell ref="C88:C90"/>
    <mergeCell ref="D88:D90"/>
    <mergeCell ref="A91:A93"/>
    <mergeCell ref="B91:B93"/>
    <mergeCell ref="C91:C93"/>
    <mergeCell ref="D91:D93"/>
    <mergeCell ref="A94:A96"/>
    <mergeCell ref="B94:B96"/>
    <mergeCell ref="C94:C96"/>
    <mergeCell ref="D94:D96"/>
    <mergeCell ref="A97:A99"/>
    <mergeCell ref="B97:B99"/>
    <mergeCell ref="C97:C99"/>
    <mergeCell ref="D97:D99"/>
    <mergeCell ref="A100:A102"/>
    <mergeCell ref="B100:B102"/>
    <mergeCell ref="C100:C102"/>
    <mergeCell ref="D100:D102"/>
    <mergeCell ref="AA7:AA9"/>
    <mergeCell ref="AB7:AB9"/>
    <mergeCell ref="AC7:AC9"/>
    <mergeCell ref="AH7:AH9"/>
    <mergeCell ref="AA10:AA12"/>
    <mergeCell ref="AB10:AB12"/>
    <mergeCell ref="AC10:AC12"/>
    <mergeCell ref="AH10:AH12"/>
    <mergeCell ref="AA13:AA15"/>
    <mergeCell ref="AB13:AB15"/>
    <mergeCell ref="AC13:AC15"/>
    <mergeCell ref="AH13:AH15"/>
    <mergeCell ref="AA16:AA18"/>
    <mergeCell ref="AB16:AB18"/>
    <mergeCell ref="AC16:AC18"/>
    <mergeCell ref="AH16:AH18"/>
    <mergeCell ref="AA19:AA21"/>
    <mergeCell ref="AB19:AB21"/>
    <mergeCell ref="AC19:AC21"/>
    <mergeCell ref="AH19:AH21"/>
    <mergeCell ref="AA22:AA24"/>
    <mergeCell ref="AB22:AB24"/>
    <mergeCell ref="AC22:AC24"/>
    <mergeCell ref="AH22:AH24"/>
    <mergeCell ref="AA25:AA27"/>
    <mergeCell ref="AB25:AB27"/>
    <mergeCell ref="AC25:AC27"/>
    <mergeCell ref="AH25:AH27"/>
    <mergeCell ref="AA28:AA30"/>
    <mergeCell ref="AB28:AB30"/>
    <mergeCell ref="AC28:AC30"/>
    <mergeCell ref="AH28:AH30"/>
    <mergeCell ref="AA31:AA33"/>
    <mergeCell ref="AB31:AB33"/>
    <mergeCell ref="AC31:AC33"/>
    <mergeCell ref="AH31:AH33"/>
    <mergeCell ref="AA34:AA36"/>
    <mergeCell ref="AB34:AB36"/>
    <mergeCell ref="AC34:AC36"/>
    <mergeCell ref="AH34:AH36"/>
    <mergeCell ref="AA37:AA39"/>
    <mergeCell ref="AB37:AB39"/>
    <mergeCell ref="AC37:AC39"/>
    <mergeCell ref="AH37:AH39"/>
    <mergeCell ref="AA40:AA42"/>
    <mergeCell ref="AB40:AB42"/>
    <mergeCell ref="AC40:AC42"/>
    <mergeCell ref="AH40:AH42"/>
    <mergeCell ref="AA43:AA45"/>
    <mergeCell ref="AB43:AB45"/>
    <mergeCell ref="AC43:AC45"/>
    <mergeCell ref="AH43:AH45"/>
    <mergeCell ref="AA46:AA48"/>
    <mergeCell ref="AB46:AB48"/>
    <mergeCell ref="AC46:AC48"/>
    <mergeCell ref="AH46:AH48"/>
    <mergeCell ref="AA49:AA51"/>
    <mergeCell ref="AB49:AB51"/>
    <mergeCell ref="AC49:AC51"/>
    <mergeCell ref="AH49:AH51"/>
    <mergeCell ref="AA52:AA54"/>
    <mergeCell ref="AB52:AB54"/>
    <mergeCell ref="AC52:AC54"/>
    <mergeCell ref="AH52:AH54"/>
    <mergeCell ref="AA55:AA57"/>
    <mergeCell ref="AB55:AB57"/>
    <mergeCell ref="AC55:AC57"/>
    <mergeCell ref="AH55:AH57"/>
    <mergeCell ref="AA58:AA60"/>
    <mergeCell ref="AB58:AB60"/>
    <mergeCell ref="AC58:AC60"/>
    <mergeCell ref="AH58:AH60"/>
    <mergeCell ref="AA61:AA63"/>
    <mergeCell ref="AB61:AB63"/>
    <mergeCell ref="AC61:AC63"/>
    <mergeCell ref="AH61:AH63"/>
    <mergeCell ref="AA64:AA66"/>
    <mergeCell ref="AB64:AB66"/>
    <mergeCell ref="AC64:AC66"/>
    <mergeCell ref="AH64:AH66"/>
    <mergeCell ref="AA67:AA69"/>
    <mergeCell ref="AB67:AB69"/>
    <mergeCell ref="AC67:AC69"/>
    <mergeCell ref="AH67:AH69"/>
    <mergeCell ref="AA70:AA72"/>
    <mergeCell ref="AB70:AB72"/>
    <mergeCell ref="AC70:AC72"/>
    <mergeCell ref="AH70:AH72"/>
    <mergeCell ref="AA73:AA75"/>
    <mergeCell ref="AB73:AB75"/>
    <mergeCell ref="AC73:AC75"/>
    <mergeCell ref="AH73:AH75"/>
    <mergeCell ref="AA76:AA78"/>
    <mergeCell ref="AB76:AB78"/>
    <mergeCell ref="AC76:AC78"/>
    <mergeCell ref="AH76:AH78"/>
    <mergeCell ref="AA79:AA81"/>
    <mergeCell ref="AB79:AB81"/>
    <mergeCell ref="AC79:AC81"/>
    <mergeCell ref="AH79:AH81"/>
    <mergeCell ref="AA82:AA84"/>
    <mergeCell ref="AB82:AB84"/>
    <mergeCell ref="AC82:AC84"/>
    <mergeCell ref="AH82:AH84"/>
    <mergeCell ref="AA85:AA87"/>
    <mergeCell ref="AB85:AB87"/>
    <mergeCell ref="AC85:AC87"/>
    <mergeCell ref="AH85:AH87"/>
    <mergeCell ref="AA88:AA90"/>
    <mergeCell ref="AB88:AB90"/>
    <mergeCell ref="AC88:AC90"/>
    <mergeCell ref="AH88:AH90"/>
    <mergeCell ref="AA91:AA93"/>
    <mergeCell ref="AB91:AB93"/>
    <mergeCell ref="AC91:AC93"/>
    <mergeCell ref="AH91:AH93"/>
    <mergeCell ref="AA94:AA96"/>
    <mergeCell ref="AB94:AB96"/>
    <mergeCell ref="AC94:AC96"/>
    <mergeCell ref="AH94:AH96"/>
    <mergeCell ref="AA97:AA99"/>
    <mergeCell ref="AB97:AB99"/>
    <mergeCell ref="AC97:AC99"/>
    <mergeCell ref="AH97:AH99"/>
    <mergeCell ref="AA100:AA102"/>
    <mergeCell ref="AB100:AB102"/>
    <mergeCell ref="AC100:AC102"/>
    <mergeCell ref="AH100:AH102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Z112:Z114"/>
    <mergeCell ref="A115:A117"/>
    <mergeCell ref="B115:B117"/>
    <mergeCell ref="C115:C117"/>
    <mergeCell ref="D115:D117"/>
    <mergeCell ref="Z115:Z117"/>
    <mergeCell ref="A112:A114"/>
    <mergeCell ref="B112:B114"/>
    <mergeCell ref="C112:C114"/>
    <mergeCell ref="D112:D114"/>
    <mergeCell ref="Z118:Z120"/>
    <mergeCell ref="A121:A123"/>
    <mergeCell ref="B121:B123"/>
    <mergeCell ref="C121:C123"/>
    <mergeCell ref="D121:D123"/>
    <mergeCell ref="Z121:Z123"/>
    <mergeCell ref="A118:A120"/>
    <mergeCell ref="B118:B120"/>
    <mergeCell ref="C118:C120"/>
    <mergeCell ref="D118:D120"/>
    <mergeCell ref="Z124:Z126"/>
    <mergeCell ref="A127:A129"/>
    <mergeCell ref="B127:B129"/>
    <mergeCell ref="C127:C129"/>
    <mergeCell ref="D127:D129"/>
    <mergeCell ref="Z127:Z129"/>
    <mergeCell ref="A124:A126"/>
    <mergeCell ref="B124:B126"/>
    <mergeCell ref="C124:C126"/>
    <mergeCell ref="D124:D126"/>
  </mergeCells>
  <dataValidations count="5">
    <dataValidation type="whole" allowBlank="1" showInputMessage="1" showErrorMessage="1" error="Nieprawidłowa wartość!" sqref="F12:V129 F7:V10 F11:U11">
      <formula1>0</formula1>
      <formula2>10</formula2>
    </dataValidation>
    <dataValidation type="list" allowBlank="1" showInputMessage="1" showErrorMessage="1" sqref="V134:Z134 C132:D134">
      <formula1>Sędzia</formula1>
    </dataValidation>
    <dataValidation type="list" allowBlank="1" showInputMessage="1" showErrorMessage="1" sqref="Z7:Z129">
      <formula1>Uwagi</formula1>
    </dataValidation>
    <dataValidation type="whole" operator="lessThan" allowBlank="1" showInputMessage="1" showErrorMessage="1" error="Nie zmieniaj!!!" sqref="D4:Q6 R1:Z6 A1:Q1 A3:C6">
      <formula1>0</formula1>
    </dataValidation>
    <dataValidation type="whole" allowBlank="1" showInputMessage="1" showErrorMessage="1" error="Nieprawidłowa wartość!" sqref="W7:W129 V11">
      <formula1>0</formula1>
      <formula2>14</formula2>
    </dataValidation>
  </dataValidations>
  <printOptions/>
  <pageMargins left="0.16" right="0.57" top="0.28" bottom="0.37" header="0.22" footer="0.2"/>
  <pageSetup horizontalDpi="300" verticalDpi="300" orientation="landscape" paperSize="9" r:id="rId2"/>
  <headerFooter alignWithMargins="0">
    <oddFooter>&amp;L&amp;6Opracowanie: Roman Opiela&amp;C&amp;8Ujeżdżenie Kl "L"- zestawienie ocen. Strona &amp;P&amp;R&amp;8Wydruk dnia &amp;D  godz  &amp;T</oddFooter>
  </headerFooter>
  <rowBreaks count="2" manualBreakCount="2">
    <brk id="33" max="25" man="1"/>
    <brk id="72" max="2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11111"/>
  <dimension ref="A1:AA44"/>
  <sheetViews>
    <sheetView workbookViewId="0" topLeftCell="A1">
      <selection activeCell="D8" sqref="D8"/>
    </sheetView>
  </sheetViews>
  <sheetFormatPr defaultColWidth="9.00390625" defaultRowHeight="12.75"/>
  <cols>
    <col min="1" max="1" width="4.875" style="3" customWidth="1"/>
    <col min="2" max="2" width="4.375" style="3" customWidth="1"/>
    <col min="3" max="3" width="17.50390625" style="3" customWidth="1"/>
    <col min="4" max="4" width="23.50390625" style="3" customWidth="1"/>
    <col min="5" max="5" width="20.125" style="3" customWidth="1"/>
    <col min="6" max="6" width="6.50390625" style="3" customWidth="1"/>
    <col min="7" max="20" width="2.875" style="3" customWidth="1"/>
    <col min="21" max="21" width="4.875" style="3" customWidth="1"/>
    <col min="22" max="22" width="3.125" style="3" customWidth="1"/>
    <col min="23" max="23" width="5.625" style="3" customWidth="1"/>
    <col min="24" max="24" width="4.125" style="3" customWidth="1"/>
    <col min="25" max="25" width="5.625" style="3" customWidth="1"/>
    <col min="26" max="26" width="7.50390625" style="3" customWidth="1"/>
    <col min="27" max="27" width="5.50390625" style="3" customWidth="1"/>
    <col min="28" max="28" width="10.375" style="3" customWidth="1"/>
    <col min="29" max="29" width="10.625" style="3" customWidth="1"/>
    <col min="30" max="30" width="9.125" style="3" customWidth="1"/>
    <col min="31" max="32" width="9.375" style="3" customWidth="1"/>
    <col min="33" max="33" width="10.625" style="3" customWidth="1"/>
    <col min="34" max="35" width="9.375" style="3" customWidth="1"/>
    <col min="36" max="36" width="10.625" style="3" customWidth="1"/>
    <col min="37" max="16384" width="9.375" style="3" customWidth="1"/>
  </cols>
  <sheetData>
    <row r="1" spans="1:24" ht="73.5" customHeight="1">
      <c r="A1" s="68" t="str">
        <f>'[4]Lista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U1" s="131" t="s">
        <v>0</v>
      </c>
      <c r="V1" s="131"/>
      <c r="W1" s="131"/>
      <c r="X1" s="131"/>
    </row>
    <row r="2" spans="1:27" ht="28.5" customHeight="1">
      <c r="A2" s="208" t="str">
        <f>'[4]Lista start'!A2:B2</f>
        <v>Kl CNC*</v>
      </c>
      <c r="B2" s="208"/>
      <c r="C2" s="208"/>
      <c r="D2" s="137" t="s">
        <v>21</v>
      </c>
      <c r="E2" s="137"/>
      <c r="F2" s="137"/>
      <c r="G2" s="137"/>
      <c r="H2" s="137"/>
      <c r="I2" s="137"/>
      <c r="J2" s="137"/>
      <c r="K2" s="137"/>
      <c r="L2" s="137"/>
      <c r="M2" s="137"/>
      <c r="N2" s="19"/>
      <c r="O2" s="19"/>
      <c r="P2" s="19"/>
      <c r="Q2" s="140" t="str">
        <f>'[4]Lista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4.75" customHeight="1">
      <c r="A3" s="45" t="str">
        <f>'[4]Lista start'!A3:B3</f>
        <v>Sobota, 11 września 2004 r.</v>
      </c>
      <c r="B3" s="45"/>
      <c r="C3" s="45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9" ht="7.5" customHeight="1">
      <c r="A4" s="20"/>
      <c r="B4" s="21"/>
      <c r="C4" s="21"/>
      <c r="G4" s="5"/>
      <c r="H4" s="5"/>
      <c r="I4" s="5"/>
    </row>
    <row r="5" spans="1:27" ht="27.75" customHeight="1">
      <c r="A5" s="117" t="s">
        <v>22</v>
      </c>
      <c r="B5" s="117" t="s">
        <v>23</v>
      </c>
      <c r="C5" s="46" t="s">
        <v>2</v>
      </c>
      <c r="D5" s="46" t="s">
        <v>24</v>
      </c>
      <c r="E5" s="46" t="s">
        <v>4</v>
      </c>
      <c r="F5" s="206" t="s">
        <v>25</v>
      </c>
      <c r="G5" s="207" t="s">
        <v>26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117" t="s">
        <v>27</v>
      </c>
      <c r="V5" s="203" t="s">
        <v>28</v>
      </c>
      <c r="W5" s="203"/>
      <c r="X5" s="204"/>
      <c r="Y5" s="117" t="s">
        <v>29</v>
      </c>
      <c r="Z5" s="117" t="s">
        <v>30</v>
      </c>
      <c r="AA5" s="117" t="s">
        <v>10</v>
      </c>
    </row>
    <row r="6" spans="1:27" ht="12.75" customHeight="1">
      <c r="A6" s="118"/>
      <c r="B6" s="118"/>
      <c r="C6" s="47"/>
      <c r="D6" s="47"/>
      <c r="E6" s="47"/>
      <c r="F6" s="206"/>
      <c r="G6" s="202">
        <f>IF('[4] Skoki '!G6&gt;0,'[4] Skoki '!G6,"")</f>
        <v>1</v>
      </c>
      <c r="H6" s="202" t="str">
        <f>IF('[4] Skoki '!H6&gt;0,'[4] Skoki '!H6,"")</f>
        <v>2</v>
      </c>
      <c r="I6" s="202" t="str">
        <f>IF('[4] Skoki '!I6&gt;0,'[4] Skoki '!I6,"")</f>
        <v>3</v>
      </c>
      <c r="J6" s="202" t="str">
        <f>IF('[4] Skoki '!J6&gt;0,'[4] Skoki '!J6,"")</f>
        <v>4A</v>
      </c>
      <c r="K6" s="202" t="str">
        <f>IF('[4] Skoki '!K6&gt;0,'[4] Skoki '!K6,"")</f>
        <v>4B</v>
      </c>
      <c r="L6" s="202" t="str">
        <f>IF('[4] Skoki '!L6&gt;0,'[4] Skoki '!L6,"")</f>
        <v>4C</v>
      </c>
      <c r="M6" s="200">
        <f>IF('[4] Skoki '!M6&gt;0,'[4] Skoki '!M6,"")</f>
        <v>5</v>
      </c>
      <c r="N6" s="200">
        <f>IF('[4] Skoki '!N6&gt;0,'[4] Skoki '!N6,"")</f>
        <v>6</v>
      </c>
      <c r="O6" s="200" t="str">
        <f>IF('[4] Skoki '!O6&gt;0,'[4] Skoki '!O6,"")</f>
        <v>7A</v>
      </c>
      <c r="P6" s="200" t="str">
        <f>IF('[4] Skoki '!P6&gt;0,'[4] Skoki '!P6,"")</f>
        <v>7B</v>
      </c>
      <c r="Q6" s="200">
        <f>IF('[4] Skoki '!Q6&gt;0,'[4] Skoki '!Q6,"")</f>
        <v>8</v>
      </c>
      <c r="R6" s="200">
        <f>IF('[4] Skoki '!R6&gt;0,'[4] Skoki '!R6,"")</f>
        <v>9</v>
      </c>
      <c r="S6" s="200">
        <f>IF('[4] Skoki '!S6&gt;0,'[4] Skoki '!S6,"")</f>
        <v>10</v>
      </c>
      <c r="T6" s="200">
        <f>IF('[4] Skoki '!T6&gt;0,'[4] Skoki '!T6,"")</f>
        <v>11</v>
      </c>
      <c r="U6" s="118"/>
      <c r="V6" s="122" t="s">
        <v>31</v>
      </c>
      <c r="W6" s="122" t="s">
        <v>32</v>
      </c>
      <c r="X6" s="122" t="s">
        <v>33</v>
      </c>
      <c r="Y6" s="118"/>
      <c r="Z6" s="118"/>
      <c r="AA6" s="118"/>
    </row>
    <row r="7" spans="1:27" ht="12.75" customHeight="1">
      <c r="A7" s="119"/>
      <c r="B7" s="119"/>
      <c r="C7" s="48"/>
      <c r="D7" s="48"/>
      <c r="E7" s="48"/>
      <c r="F7" s="206"/>
      <c r="G7" s="202"/>
      <c r="H7" s="202"/>
      <c r="I7" s="202"/>
      <c r="J7" s="202"/>
      <c r="K7" s="202"/>
      <c r="L7" s="202"/>
      <c r="M7" s="201"/>
      <c r="N7" s="201"/>
      <c r="O7" s="201"/>
      <c r="P7" s="201"/>
      <c r="Q7" s="201"/>
      <c r="R7" s="201"/>
      <c r="S7" s="201"/>
      <c r="T7" s="201"/>
      <c r="U7" s="119"/>
      <c r="V7" s="123"/>
      <c r="W7" s="123"/>
      <c r="X7" s="123"/>
      <c r="Y7" s="119"/>
      <c r="Z7" s="119"/>
      <c r="AA7" s="119"/>
    </row>
    <row r="8" spans="1:27" ht="24" customHeight="1">
      <c r="A8" s="23"/>
      <c r="B8" s="24">
        <v>1</v>
      </c>
      <c r="C8" s="25" t="s">
        <v>220</v>
      </c>
      <c r="D8" s="25" t="s">
        <v>117</v>
      </c>
      <c r="E8" s="25" t="s">
        <v>42</v>
      </c>
      <c r="F8" s="27">
        <v>64.125</v>
      </c>
      <c r="G8" s="28"/>
      <c r="H8" s="28"/>
      <c r="I8" s="28"/>
      <c r="J8" s="28"/>
      <c r="K8" s="28"/>
      <c r="L8" s="28"/>
      <c r="M8" s="28"/>
      <c r="N8" s="28"/>
      <c r="O8" s="28">
        <v>4</v>
      </c>
      <c r="P8" s="28"/>
      <c r="Q8" s="28"/>
      <c r="R8" s="28"/>
      <c r="S8" s="28"/>
      <c r="T8" s="28">
        <v>4</v>
      </c>
      <c r="U8" s="29">
        <v>8</v>
      </c>
      <c r="V8" s="29">
        <v>1</v>
      </c>
      <c r="W8" s="30">
        <v>28</v>
      </c>
      <c r="X8" s="33">
        <v>5</v>
      </c>
      <c r="Y8" s="33">
        <v>13</v>
      </c>
      <c r="Z8" s="34">
        <v>77.125</v>
      </c>
      <c r="AA8" s="35"/>
    </row>
    <row r="9" spans="1:27" ht="24" customHeight="1">
      <c r="A9" s="23"/>
      <c r="B9" s="24">
        <v>2</v>
      </c>
      <c r="C9" s="25" t="s">
        <v>221</v>
      </c>
      <c r="D9" s="25" t="s">
        <v>127</v>
      </c>
      <c r="E9" s="25" t="s">
        <v>115</v>
      </c>
      <c r="F9" s="27">
        <v>63.75</v>
      </c>
      <c r="G9" s="28"/>
      <c r="H9" s="28"/>
      <c r="I9" s="28">
        <v>4</v>
      </c>
      <c r="J9" s="28">
        <v>4</v>
      </c>
      <c r="K9" s="28"/>
      <c r="L9" s="28"/>
      <c r="M9" s="28"/>
      <c r="N9" s="28"/>
      <c r="O9" s="28">
        <v>4</v>
      </c>
      <c r="P9" s="28"/>
      <c r="Q9" s="28"/>
      <c r="R9" s="28">
        <v>4</v>
      </c>
      <c r="S9" s="28">
        <v>4</v>
      </c>
      <c r="T9" s="28">
        <v>4</v>
      </c>
      <c r="U9" s="29">
        <v>24</v>
      </c>
      <c r="V9" s="29">
        <v>1</v>
      </c>
      <c r="W9" s="30">
        <v>46</v>
      </c>
      <c r="X9" s="33">
        <v>23</v>
      </c>
      <c r="Y9" s="33">
        <v>47</v>
      </c>
      <c r="Z9" s="34">
        <v>110.75</v>
      </c>
      <c r="AA9" s="35"/>
    </row>
    <row r="10" spans="1:27" ht="24" customHeight="1">
      <c r="A10" s="23"/>
      <c r="B10" s="24">
        <v>3</v>
      </c>
      <c r="C10" s="25" t="s">
        <v>222</v>
      </c>
      <c r="D10" s="25" t="s">
        <v>192</v>
      </c>
      <c r="E10" s="25" t="s">
        <v>115</v>
      </c>
      <c r="F10" s="27">
        <v>61.5</v>
      </c>
      <c r="G10" s="28"/>
      <c r="H10" s="28">
        <v>4</v>
      </c>
      <c r="I10" s="28"/>
      <c r="J10" s="28"/>
      <c r="K10" s="28">
        <v>4</v>
      </c>
      <c r="L10" s="28">
        <v>4</v>
      </c>
      <c r="M10" s="28"/>
      <c r="N10" s="28"/>
      <c r="O10" s="28">
        <v>4</v>
      </c>
      <c r="P10" s="28"/>
      <c r="Q10" s="28"/>
      <c r="R10" s="28">
        <v>4</v>
      </c>
      <c r="S10" s="28"/>
      <c r="T10" s="28"/>
      <c r="U10" s="29">
        <v>20</v>
      </c>
      <c r="V10" s="29">
        <v>1</v>
      </c>
      <c r="W10" s="30">
        <v>56</v>
      </c>
      <c r="X10" s="33">
        <v>33</v>
      </c>
      <c r="Y10" s="33">
        <v>53</v>
      </c>
      <c r="Z10" s="34">
        <v>114.5</v>
      </c>
      <c r="AA10" s="35"/>
    </row>
    <row r="11" spans="1:27" ht="24" customHeight="1">
      <c r="A11" s="23"/>
      <c r="B11" s="24">
        <v>4</v>
      </c>
      <c r="C11" s="25" t="s">
        <v>223</v>
      </c>
      <c r="D11" s="25" t="s">
        <v>173</v>
      </c>
      <c r="E11" s="25" t="s">
        <v>39</v>
      </c>
      <c r="F11" s="27">
        <v>48.75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>
        <v>0</v>
      </c>
      <c r="V11" s="29">
        <v>1</v>
      </c>
      <c r="W11" s="30">
        <v>27</v>
      </c>
      <c r="X11" s="33">
        <v>4</v>
      </c>
      <c r="Y11" s="33">
        <v>4</v>
      </c>
      <c r="Z11" s="34">
        <v>52.75</v>
      </c>
      <c r="AA11" s="35"/>
    </row>
    <row r="12" spans="1:27" ht="24" customHeight="1">
      <c r="A12" s="23"/>
      <c r="B12" s="24">
        <v>5</v>
      </c>
      <c r="C12" s="25" t="s">
        <v>224</v>
      </c>
      <c r="D12" s="25" t="s">
        <v>51</v>
      </c>
      <c r="E12" s="25" t="s">
        <v>52</v>
      </c>
      <c r="F12" s="27">
        <v>58.125</v>
      </c>
      <c r="G12" s="28"/>
      <c r="H12" s="28">
        <v>4</v>
      </c>
      <c r="I12" s="28"/>
      <c r="J12" s="28"/>
      <c r="K12" s="28"/>
      <c r="L12" s="28"/>
      <c r="M12" s="28"/>
      <c r="N12" s="28">
        <v>4</v>
      </c>
      <c r="O12" s="28"/>
      <c r="P12" s="28"/>
      <c r="Q12" s="28"/>
      <c r="R12" s="28"/>
      <c r="S12" s="28"/>
      <c r="T12" s="28"/>
      <c r="U12" s="29">
        <v>8</v>
      </c>
      <c r="V12" s="29">
        <v>1</v>
      </c>
      <c r="W12" s="30">
        <v>22</v>
      </c>
      <c r="X12" s="33">
        <v>0</v>
      </c>
      <c r="Y12" s="33">
        <v>8</v>
      </c>
      <c r="Z12" s="34">
        <v>66.125</v>
      </c>
      <c r="AA12" s="35"/>
    </row>
    <row r="13" spans="1:27" ht="24" customHeight="1">
      <c r="A13" s="23"/>
      <c r="B13" s="24">
        <v>6</v>
      </c>
      <c r="C13" s="25" t="s">
        <v>225</v>
      </c>
      <c r="D13" s="25" t="s">
        <v>226</v>
      </c>
      <c r="E13" s="25" t="s">
        <v>39</v>
      </c>
      <c r="F13" s="27">
        <v>66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>
        <v>0</v>
      </c>
      <c r="V13" s="29">
        <v>1</v>
      </c>
      <c r="W13" s="30">
        <v>24</v>
      </c>
      <c r="X13" s="33">
        <v>1</v>
      </c>
      <c r="Y13" s="33">
        <v>1</v>
      </c>
      <c r="Z13" s="34">
        <v>67</v>
      </c>
      <c r="AA13" s="35"/>
    </row>
    <row r="14" spans="1:27" ht="24" customHeight="1">
      <c r="A14" s="23"/>
      <c r="B14" s="24">
        <v>7</v>
      </c>
      <c r="C14" s="25" t="s">
        <v>227</v>
      </c>
      <c r="D14" s="25" t="s">
        <v>228</v>
      </c>
      <c r="E14" s="25" t="s">
        <v>39</v>
      </c>
      <c r="F14" s="27">
        <v>64.5</v>
      </c>
      <c r="G14" s="28"/>
      <c r="H14" s="28"/>
      <c r="I14" s="28"/>
      <c r="J14" s="28">
        <v>4</v>
      </c>
      <c r="K14" s="28"/>
      <c r="L14" s="28"/>
      <c r="M14" s="28">
        <v>4</v>
      </c>
      <c r="N14" s="28"/>
      <c r="O14" s="28"/>
      <c r="P14" s="28"/>
      <c r="Q14" s="28"/>
      <c r="R14" s="28">
        <v>4</v>
      </c>
      <c r="S14" s="28"/>
      <c r="T14" s="28"/>
      <c r="U14" s="29">
        <v>12</v>
      </c>
      <c r="V14" s="29">
        <v>1</v>
      </c>
      <c r="W14" s="30">
        <v>33</v>
      </c>
      <c r="X14" s="33">
        <v>10</v>
      </c>
      <c r="Y14" s="33">
        <v>22</v>
      </c>
      <c r="Z14" s="34">
        <v>86.5</v>
      </c>
      <c r="AA14" s="35"/>
    </row>
    <row r="15" spans="1:27" ht="24" customHeight="1">
      <c r="A15" s="23"/>
      <c r="B15" s="24">
        <v>8</v>
      </c>
      <c r="C15" s="25" t="s">
        <v>229</v>
      </c>
      <c r="D15" s="25" t="s">
        <v>230</v>
      </c>
      <c r="E15" s="25" t="s">
        <v>39</v>
      </c>
      <c r="F15" s="27">
        <v>57.375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>
        <v>4</v>
      </c>
      <c r="U15" s="29">
        <v>4</v>
      </c>
      <c r="V15" s="29">
        <v>1</v>
      </c>
      <c r="W15" s="30">
        <v>18</v>
      </c>
      <c r="X15" s="33">
        <v>0</v>
      </c>
      <c r="Y15" s="33">
        <v>4</v>
      </c>
      <c r="Z15" s="34">
        <v>61.375</v>
      </c>
      <c r="AA15" s="35"/>
    </row>
    <row r="16" spans="1:27" ht="24" customHeight="1">
      <c r="A16" s="23"/>
      <c r="B16" s="24">
        <v>9</v>
      </c>
      <c r="C16" s="25" t="s">
        <v>231</v>
      </c>
      <c r="D16" s="25" t="s">
        <v>232</v>
      </c>
      <c r="E16" s="25" t="s">
        <v>168</v>
      </c>
      <c r="F16" s="27">
        <v>62.25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4</v>
      </c>
      <c r="T16" s="28"/>
      <c r="U16" s="29">
        <v>4</v>
      </c>
      <c r="V16" s="29">
        <v>1</v>
      </c>
      <c r="W16" s="30">
        <v>23</v>
      </c>
      <c r="X16" s="33">
        <v>0</v>
      </c>
      <c r="Y16" s="33">
        <v>4</v>
      </c>
      <c r="Z16" s="34">
        <v>66.25</v>
      </c>
      <c r="AA16" s="35"/>
    </row>
    <row r="17" spans="1:27" ht="24" customHeight="1">
      <c r="A17" s="23"/>
      <c r="B17" s="24">
        <v>10</v>
      </c>
      <c r="C17" s="25" t="s">
        <v>233</v>
      </c>
      <c r="D17" s="25" t="s">
        <v>35</v>
      </c>
      <c r="E17" s="25" t="s">
        <v>36</v>
      </c>
      <c r="F17" s="27">
        <v>62.25</v>
      </c>
      <c r="G17" s="28"/>
      <c r="H17" s="28">
        <v>4</v>
      </c>
      <c r="I17" s="28"/>
      <c r="J17" s="28">
        <v>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>
        <v>8</v>
      </c>
      <c r="V17" s="29">
        <v>1</v>
      </c>
      <c r="W17" s="30">
        <v>15</v>
      </c>
      <c r="X17" s="33">
        <v>0</v>
      </c>
      <c r="Y17" s="33">
        <v>8</v>
      </c>
      <c r="Z17" s="34">
        <v>70.25</v>
      </c>
      <c r="AA17" s="35"/>
    </row>
    <row r="18" spans="1:27" ht="24" customHeight="1">
      <c r="A18" s="23"/>
      <c r="B18" s="24">
        <v>11</v>
      </c>
      <c r="C18" s="25" t="s">
        <v>234</v>
      </c>
      <c r="D18" s="25" t="s">
        <v>235</v>
      </c>
      <c r="E18" s="25" t="s">
        <v>190</v>
      </c>
      <c r="F18" s="27">
        <v>63.75</v>
      </c>
      <c r="G18" s="28"/>
      <c r="H18" s="28"/>
      <c r="I18" s="28"/>
      <c r="J18" s="28"/>
      <c r="K18" s="28"/>
      <c r="L18" s="28"/>
      <c r="M18" s="28"/>
      <c r="N18" s="28">
        <v>4</v>
      </c>
      <c r="O18" s="28">
        <v>4</v>
      </c>
      <c r="P18" s="28"/>
      <c r="Q18" s="28"/>
      <c r="R18" s="28"/>
      <c r="S18" s="28">
        <v>4</v>
      </c>
      <c r="T18" s="28"/>
      <c r="U18" s="29">
        <v>12</v>
      </c>
      <c r="V18" s="29">
        <v>1</v>
      </c>
      <c r="W18" s="30">
        <v>34</v>
      </c>
      <c r="X18" s="33">
        <v>11</v>
      </c>
      <c r="Y18" s="33">
        <v>23</v>
      </c>
      <c r="Z18" s="34">
        <v>86.75</v>
      </c>
      <c r="AA18" s="35"/>
    </row>
    <row r="19" spans="1:27" ht="24" customHeight="1">
      <c r="A19" s="23"/>
      <c r="B19" s="24">
        <v>12</v>
      </c>
      <c r="C19" s="25" t="s">
        <v>236</v>
      </c>
      <c r="D19" s="25" t="s">
        <v>237</v>
      </c>
      <c r="E19" s="25" t="s">
        <v>238</v>
      </c>
      <c r="F19" s="27">
        <v>59.625</v>
      </c>
      <c r="G19" s="28"/>
      <c r="H19" s="28">
        <v>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>
        <v>4</v>
      </c>
      <c r="V19" s="29">
        <v>1</v>
      </c>
      <c r="W19" s="30">
        <v>17</v>
      </c>
      <c r="X19" s="33">
        <v>0</v>
      </c>
      <c r="Y19" s="33">
        <v>4</v>
      </c>
      <c r="Z19" s="34">
        <v>63.625</v>
      </c>
      <c r="AA19" s="35"/>
    </row>
    <row r="20" spans="1:27" ht="24" customHeight="1">
      <c r="A20" s="23"/>
      <c r="B20" s="24">
        <v>13</v>
      </c>
      <c r="C20" s="25" t="s">
        <v>239</v>
      </c>
      <c r="D20" s="25" t="s">
        <v>240</v>
      </c>
      <c r="E20" s="25" t="s">
        <v>241</v>
      </c>
      <c r="F20" s="27">
        <v>61.125</v>
      </c>
      <c r="G20" s="28"/>
      <c r="H20" s="28">
        <v>4</v>
      </c>
      <c r="I20" s="28"/>
      <c r="J20" s="28"/>
      <c r="K20" s="28"/>
      <c r="L20" s="28"/>
      <c r="M20" s="28">
        <v>4</v>
      </c>
      <c r="N20" s="28"/>
      <c r="O20" s="28"/>
      <c r="P20" s="28"/>
      <c r="Q20" s="28"/>
      <c r="R20" s="28"/>
      <c r="S20" s="28">
        <v>4</v>
      </c>
      <c r="T20" s="28"/>
      <c r="U20" s="29">
        <v>12</v>
      </c>
      <c r="V20" s="29">
        <v>1</v>
      </c>
      <c r="W20" s="30">
        <v>20</v>
      </c>
      <c r="X20" s="33">
        <v>0</v>
      </c>
      <c r="Y20" s="33">
        <v>12</v>
      </c>
      <c r="Z20" s="34">
        <v>73.125</v>
      </c>
      <c r="AA20" s="35"/>
    </row>
    <row r="21" spans="1:27" ht="24" customHeight="1">
      <c r="A21" s="23"/>
      <c r="B21" s="24">
        <v>14</v>
      </c>
      <c r="C21" s="25" t="s">
        <v>242</v>
      </c>
      <c r="D21" s="25" t="s">
        <v>45</v>
      </c>
      <c r="E21" s="25" t="s">
        <v>46</v>
      </c>
      <c r="F21" s="27">
        <v>57.75</v>
      </c>
      <c r="G21" s="28"/>
      <c r="H21" s="28">
        <v>4</v>
      </c>
      <c r="I21" s="28"/>
      <c r="J21" s="28"/>
      <c r="K21" s="28"/>
      <c r="L21" s="28"/>
      <c r="M21" s="28"/>
      <c r="N21" s="28">
        <v>4</v>
      </c>
      <c r="O21" s="28"/>
      <c r="P21" s="28"/>
      <c r="Q21" s="28"/>
      <c r="R21" s="28"/>
      <c r="S21" s="28"/>
      <c r="T21" s="28"/>
      <c r="U21" s="29">
        <v>8</v>
      </c>
      <c r="V21" s="29">
        <v>1</v>
      </c>
      <c r="W21" s="30">
        <v>22</v>
      </c>
      <c r="X21" s="33">
        <v>0</v>
      </c>
      <c r="Y21" s="33">
        <v>8</v>
      </c>
      <c r="Z21" s="34">
        <v>65.75</v>
      </c>
      <c r="AA21" s="35"/>
    </row>
    <row r="22" spans="1:27" ht="24" customHeight="1">
      <c r="A22" s="23"/>
      <c r="B22" s="24">
        <v>15</v>
      </c>
      <c r="C22" s="25" t="s">
        <v>243</v>
      </c>
      <c r="D22" s="25" t="s">
        <v>51</v>
      </c>
      <c r="E22" s="25" t="s">
        <v>52</v>
      </c>
      <c r="F22" s="27">
        <v>66.375</v>
      </c>
      <c r="G22" s="28"/>
      <c r="H22" s="28">
        <v>4</v>
      </c>
      <c r="I22" s="28"/>
      <c r="J22" s="28"/>
      <c r="K22" s="28"/>
      <c r="L22" s="28"/>
      <c r="M22" s="28"/>
      <c r="N22" s="22"/>
      <c r="O22" s="28"/>
      <c r="P22" s="28"/>
      <c r="Q22" s="28"/>
      <c r="R22" s="28"/>
      <c r="S22" s="28"/>
      <c r="T22" s="28"/>
      <c r="U22" s="29">
        <v>4</v>
      </c>
      <c r="V22" s="29">
        <v>1</v>
      </c>
      <c r="W22" s="30">
        <v>15</v>
      </c>
      <c r="X22" s="33">
        <v>0</v>
      </c>
      <c r="Y22" s="33">
        <v>4</v>
      </c>
      <c r="Z22" s="34">
        <v>70.375</v>
      </c>
      <c r="AA22" s="35"/>
    </row>
    <row r="23" spans="1:27" ht="24" customHeight="1">
      <c r="A23" s="23"/>
      <c r="B23" s="24">
        <v>16</v>
      </c>
      <c r="C23" s="25" t="s">
        <v>244</v>
      </c>
      <c r="D23" s="25" t="s">
        <v>245</v>
      </c>
      <c r="E23" s="25" t="s">
        <v>246</v>
      </c>
      <c r="F23" s="27">
        <v>65.625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>
        <v>0</v>
      </c>
      <c r="V23" s="29">
        <v>1</v>
      </c>
      <c r="W23" s="30">
        <v>29</v>
      </c>
      <c r="X23" s="33">
        <v>6</v>
      </c>
      <c r="Y23" s="33">
        <v>6</v>
      </c>
      <c r="Z23" s="34">
        <v>71.625</v>
      </c>
      <c r="AA23" s="35"/>
    </row>
    <row r="24" spans="1:27" ht="24" customHeight="1">
      <c r="A24" s="23"/>
      <c r="B24" s="24">
        <v>17</v>
      </c>
      <c r="C24" s="25" t="s">
        <v>247</v>
      </c>
      <c r="D24" s="25" t="s">
        <v>158</v>
      </c>
      <c r="E24" s="25" t="s">
        <v>115</v>
      </c>
      <c r="F24" s="27">
        <v>59.25</v>
      </c>
      <c r="G24" s="28"/>
      <c r="H24" s="28">
        <v>4</v>
      </c>
      <c r="I24" s="28"/>
      <c r="J24" s="28"/>
      <c r="K24" s="28"/>
      <c r="L24" s="28"/>
      <c r="M24" s="28">
        <v>4</v>
      </c>
      <c r="N24" s="28"/>
      <c r="O24" s="28"/>
      <c r="P24" s="28"/>
      <c r="Q24" s="28">
        <v>4</v>
      </c>
      <c r="R24" s="28"/>
      <c r="S24" s="28"/>
      <c r="T24" s="28"/>
      <c r="U24" s="29">
        <v>12</v>
      </c>
      <c r="V24" s="29">
        <v>1</v>
      </c>
      <c r="W24" s="30">
        <v>26</v>
      </c>
      <c r="X24" s="33">
        <v>3</v>
      </c>
      <c r="Y24" s="33">
        <v>15</v>
      </c>
      <c r="Z24" s="34">
        <v>74.25</v>
      </c>
      <c r="AA24" s="35"/>
    </row>
    <row r="25" spans="1:27" ht="24" customHeight="1">
      <c r="A25" s="23"/>
      <c r="B25" s="24">
        <v>18</v>
      </c>
      <c r="C25" s="25" t="s">
        <v>248</v>
      </c>
      <c r="D25" s="25" t="s">
        <v>249</v>
      </c>
      <c r="E25" s="25" t="s">
        <v>115</v>
      </c>
      <c r="F25" s="27">
        <v>65.625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>
        <v>0</v>
      </c>
      <c r="V25" s="29">
        <v>1</v>
      </c>
      <c r="W25" s="30">
        <v>15</v>
      </c>
      <c r="X25" s="33">
        <v>0</v>
      </c>
      <c r="Y25" s="33">
        <v>0</v>
      </c>
      <c r="Z25" s="34">
        <v>65.625</v>
      </c>
      <c r="AA25" s="35"/>
    </row>
    <row r="26" spans="1:27" ht="24" customHeight="1">
      <c r="A26" s="23"/>
      <c r="B26" s="24">
        <v>19</v>
      </c>
      <c r="C26" s="25" t="s">
        <v>250</v>
      </c>
      <c r="D26" s="25" t="s">
        <v>251</v>
      </c>
      <c r="E26" s="25" t="s">
        <v>252</v>
      </c>
      <c r="F26" s="27">
        <v>61.125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>
        <v>0</v>
      </c>
      <c r="V26" s="29">
        <v>1</v>
      </c>
      <c r="W26" s="30">
        <v>25</v>
      </c>
      <c r="X26" s="33">
        <v>2</v>
      </c>
      <c r="Y26" s="33">
        <v>2</v>
      </c>
      <c r="Z26" s="34">
        <v>63.125</v>
      </c>
      <c r="AA26" s="35"/>
    </row>
    <row r="27" spans="1:27" ht="24" customHeight="1">
      <c r="A27" s="23"/>
      <c r="B27" s="24">
        <v>20</v>
      </c>
      <c r="C27" s="25" t="s">
        <v>253</v>
      </c>
      <c r="D27" s="25" t="s">
        <v>127</v>
      </c>
      <c r="E27" s="25" t="s">
        <v>115</v>
      </c>
      <c r="F27" s="27">
        <v>64.875</v>
      </c>
      <c r="G27" s="28"/>
      <c r="H27" s="28"/>
      <c r="I27" s="28"/>
      <c r="J27" s="28"/>
      <c r="K27" s="28">
        <v>4</v>
      </c>
      <c r="L27" s="28"/>
      <c r="M27" s="28"/>
      <c r="N27" s="28"/>
      <c r="O27" s="28"/>
      <c r="P27" s="28"/>
      <c r="Q27" s="28"/>
      <c r="R27" s="28"/>
      <c r="S27" s="28">
        <v>4</v>
      </c>
      <c r="T27" s="28"/>
      <c r="U27" s="29">
        <v>8</v>
      </c>
      <c r="V27" s="29">
        <v>1</v>
      </c>
      <c r="W27" s="30">
        <v>26</v>
      </c>
      <c r="X27" s="33">
        <v>3</v>
      </c>
      <c r="Y27" s="33">
        <v>11</v>
      </c>
      <c r="Z27" s="34">
        <v>75.875</v>
      </c>
      <c r="AA27" s="35"/>
    </row>
    <row r="28" spans="1:27" ht="24" customHeight="1">
      <c r="A28" s="23"/>
      <c r="B28" s="24">
        <v>21</v>
      </c>
      <c r="C28" s="25" t="s">
        <v>254</v>
      </c>
      <c r="D28" s="25" t="s">
        <v>114</v>
      </c>
      <c r="E28" s="25" t="s">
        <v>115</v>
      </c>
      <c r="F28" s="27">
        <v>48</v>
      </c>
      <c r="G28" s="28"/>
      <c r="H28" s="28"/>
      <c r="I28" s="28">
        <v>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>
        <v>4</v>
      </c>
      <c r="V28" s="29">
        <v>1</v>
      </c>
      <c r="W28" s="30">
        <v>24</v>
      </c>
      <c r="X28" s="33">
        <v>1</v>
      </c>
      <c r="Y28" s="33">
        <v>5</v>
      </c>
      <c r="Z28" s="34">
        <v>53</v>
      </c>
      <c r="AA28" s="35"/>
    </row>
    <row r="29" spans="1:27" ht="24" customHeight="1">
      <c r="A29" s="23"/>
      <c r="B29" s="24">
        <v>22</v>
      </c>
      <c r="C29" s="25" t="s">
        <v>255</v>
      </c>
      <c r="D29" s="25" t="s">
        <v>256</v>
      </c>
      <c r="E29" s="25" t="s">
        <v>115</v>
      </c>
      <c r="F29" s="27">
        <v>63.375</v>
      </c>
      <c r="G29" s="28"/>
      <c r="H29" s="28">
        <v>4</v>
      </c>
      <c r="I29" s="28">
        <v>4</v>
      </c>
      <c r="J29" s="28"/>
      <c r="K29" s="28"/>
      <c r="L29" s="28"/>
      <c r="M29" s="28">
        <v>4</v>
      </c>
      <c r="N29" s="28"/>
      <c r="O29" s="28"/>
      <c r="P29" s="28">
        <v>4</v>
      </c>
      <c r="Q29" s="28"/>
      <c r="R29" s="28"/>
      <c r="S29" s="28"/>
      <c r="T29" s="28"/>
      <c r="U29" s="29">
        <v>16</v>
      </c>
      <c r="V29" s="29">
        <v>1</v>
      </c>
      <c r="W29" s="30">
        <v>32</v>
      </c>
      <c r="X29" s="33">
        <v>9</v>
      </c>
      <c r="Y29" s="33">
        <v>25</v>
      </c>
      <c r="Z29" s="34">
        <v>88.375</v>
      </c>
      <c r="AA29" s="35"/>
    </row>
    <row r="30" spans="1:27" ht="24" customHeight="1">
      <c r="A30" s="23"/>
      <c r="B30" s="24">
        <v>23</v>
      </c>
      <c r="C30" s="25" t="s">
        <v>257</v>
      </c>
      <c r="D30" s="25" t="s">
        <v>258</v>
      </c>
      <c r="E30" s="25" t="s">
        <v>39</v>
      </c>
      <c r="F30" s="27">
        <v>74.25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>
        <v>0</v>
      </c>
      <c r="V30" s="29">
        <v>1</v>
      </c>
      <c r="W30" s="30">
        <v>9</v>
      </c>
      <c r="X30" s="33">
        <v>0</v>
      </c>
      <c r="Y30" s="33">
        <v>0</v>
      </c>
      <c r="Z30" s="34">
        <v>74.25</v>
      </c>
      <c r="AA30" s="35"/>
    </row>
    <row r="31" spans="1:27" ht="24" customHeight="1">
      <c r="A31" s="23"/>
      <c r="B31" s="24">
        <v>24</v>
      </c>
      <c r="C31" s="25" t="s">
        <v>259</v>
      </c>
      <c r="D31" s="25" t="s">
        <v>260</v>
      </c>
      <c r="E31" s="25" t="s">
        <v>168</v>
      </c>
      <c r="F31" s="27">
        <v>72</v>
      </c>
      <c r="G31" s="28"/>
      <c r="H31" s="28">
        <v>4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>
        <v>4</v>
      </c>
      <c r="V31" s="29">
        <v>1</v>
      </c>
      <c r="W31" s="30">
        <v>29</v>
      </c>
      <c r="X31" s="33">
        <v>6</v>
      </c>
      <c r="Y31" s="33">
        <v>10</v>
      </c>
      <c r="Z31" s="34">
        <v>82</v>
      </c>
      <c r="AA31" s="35"/>
    </row>
    <row r="32" spans="1:27" ht="24" customHeight="1">
      <c r="A32" s="23"/>
      <c r="B32" s="24">
        <v>25</v>
      </c>
      <c r="C32" s="25" t="s">
        <v>261</v>
      </c>
      <c r="D32" s="25" t="s">
        <v>262</v>
      </c>
      <c r="E32" s="25" t="s">
        <v>115</v>
      </c>
      <c r="F32" s="27">
        <v>63.75</v>
      </c>
      <c r="G32" s="28"/>
      <c r="H32" s="28">
        <v>4</v>
      </c>
      <c r="I32" s="28"/>
      <c r="J32" s="28"/>
      <c r="K32" s="28"/>
      <c r="L32" s="28"/>
      <c r="M32" s="28"/>
      <c r="N32" s="28"/>
      <c r="O32" s="28"/>
      <c r="P32" s="28"/>
      <c r="Q32" s="28">
        <v>4</v>
      </c>
      <c r="R32" s="28"/>
      <c r="S32" s="28">
        <v>4</v>
      </c>
      <c r="T32" s="28"/>
      <c r="U32" s="29">
        <v>12</v>
      </c>
      <c r="V32" s="29">
        <v>1</v>
      </c>
      <c r="W32" s="30">
        <v>19</v>
      </c>
      <c r="X32" s="33">
        <v>0</v>
      </c>
      <c r="Y32" s="33">
        <v>12</v>
      </c>
      <c r="Z32" s="34">
        <v>75.75</v>
      </c>
      <c r="AA32" s="35"/>
    </row>
    <row r="33" spans="1:27" ht="24" customHeight="1">
      <c r="A33" s="23"/>
      <c r="B33" s="24">
        <v>26</v>
      </c>
      <c r="C33" s="25" t="s">
        <v>263</v>
      </c>
      <c r="D33" s="25" t="s">
        <v>264</v>
      </c>
      <c r="E33" s="25" t="s">
        <v>115</v>
      </c>
      <c r="F33" s="27">
        <v>66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>
        <v>0</v>
      </c>
      <c r="V33" s="29">
        <v>1</v>
      </c>
      <c r="W33" s="30">
        <v>22</v>
      </c>
      <c r="X33" s="33">
        <v>0</v>
      </c>
      <c r="Y33" s="33">
        <v>0</v>
      </c>
      <c r="Z33" s="34">
        <v>66</v>
      </c>
      <c r="AA33" s="35"/>
    </row>
    <row r="34" spans="1:27" ht="24" customHeight="1">
      <c r="A34" s="23"/>
      <c r="B34" s="24">
        <v>27</v>
      </c>
      <c r="C34" s="25" t="s">
        <v>265</v>
      </c>
      <c r="D34" s="25" t="s">
        <v>266</v>
      </c>
      <c r="E34" s="25" t="s">
        <v>39</v>
      </c>
      <c r="F34" s="27">
        <v>60.375</v>
      </c>
      <c r="G34" s="28"/>
      <c r="H34" s="28">
        <v>4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 t="s">
        <v>43</v>
      </c>
      <c r="V34" s="29"/>
      <c r="W34" s="30"/>
      <c r="X34" s="33" t="s">
        <v>43</v>
      </c>
      <c r="Y34" s="33" t="s">
        <v>43</v>
      </c>
      <c r="Z34" s="34" t="s">
        <v>43</v>
      </c>
      <c r="AA34" s="35" t="s">
        <v>55</v>
      </c>
    </row>
    <row r="35" spans="1:27" ht="24" customHeight="1">
      <c r="A35" s="23"/>
      <c r="B35" s="24">
        <v>28</v>
      </c>
      <c r="C35" s="25" t="s">
        <v>267</v>
      </c>
      <c r="D35" s="25" t="s">
        <v>251</v>
      </c>
      <c r="E35" s="25" t="s">
        <v>252</v>
      </c>
      <c r="F35" s="27">
        <v>68.25</v>
      </c>
      <c r="G35" s="28"/>
      <c r="H35" s="28">
        <v>4</v>
      </c>
      <c r="I35" s="28"/>
      <c r="J35" s="28"/>
      <c r="K35" s="28"/>
      <c r="L35" s="28"/>
      <c r="M35" s="28"/>
      <c r="N35" s="28"/>
      <c r="O35" s="28">
        <v>4</v>
      </c>
      <c r="P35" s="28"/>
      <c r="Q35" s="28"/>
      <c r="R35" s="28"/>
      <c r="S35" s="28"/>
      <c r="T35" s="28"/>
      <c r="U35" s="29">
        <v>8</v>
      </c>
      <c r="V35" s="29">
        <v>1</v>
      </c>
      <c r="W35" s="30">
        <v>20</v>
      </c>
      <c r="X35" s="33">
        <v>0</v>
      </c>
      <c r="Y35" s="33">
        <v>8</v>
      </c>
      <c r="Z35" s="34">
        <v>76.25</v>
      </c>
      <c r="AA35" s="35"/>
    </row>
    <row r="37" spans="3:25" ht="28.5" customHeight="1">
      <c r="C37" s="109" t="s">
        <v>70</v>
      </c>
      <c r="D37" s="109"/>
      <c r="G37" s="136" t="s">
        <v>71</v>
      </c>
      <c r="H37" s="136"/>
      <c r="I37" s="136"/>
      <c r="J37" s="82" t="s">
        <v>72</v>
      </c>
      <c r="K37" s="82"/>
      <c r="L37" s="132" t="s">
        <v>73</v>
      </c>
      <c r="M37" s="133"/>
      <c r="N37" s="133"/>
      <c r="O37" s="133"/>
      <c r="P37" s="133"/>
      <c r="Q37" s="133"/>
      <c r="R37" s="134"/>
      <c r="S37" s="126" t="s">
        <v>74</v>
      </c>
      <c r="T37" s="127"/>
      <c r="U37" s="128"/>
      <c r="V37" s="116" t="s">
        <v>75</v>
      </c>
      <c r="W37" s="116"/>
      <c r="X37" s="139" t="s">
        <v>76</v>
      </c>
      <c r="Y37" s="139"/>
    </row>
    <row r="38" spans="4:25" ht="19.5" customHeight="1">
      <c r="D38" s="131"/>
      <c r="E38" s="131"/>
      <c r="G38" s="136"/>
      <c r="H38" s="136"/>
      <c r="I38" s="136"/>
      <c r="J38" s="82"/>
      <c r="K38" s="82"/>
      <c r="L38" s="132" t="s">
        <v>31</v>
      </c>
      <c r="M38" s="133"/>
      <c r="N38" s="134"/>
      <c r="O38" s="132" t="s">
        <v>32</v>
      </c>
      <c r="P38" s="133"/>
      <c r="Q38" s="133"/>
      <c r="R38" s="134"/>
      <c r="S38" s="129" t="s">
        <v>31</v>
      </c>
      <c r="T38" s="130"/>
      <c r="U38" s="38" t="s">
        <v>32</v>
      </c>
      <c r="V38" s="116"/>
      <c r="W38" s="116"/>
      <c r="X38" s="139"/>
      <c r="Y38" s="139"/>
    </row>
    <row r="39" spans="4:25" ht="24" customHeight="1">
      <c r="D39" s="131"/>
      <c r="E39" s="131"/>
      <c r="G39" s="121">
        <f>'[4] Skoki '!G56:I56</f>
        <v>480</v>
      </c>
      <c r="H39" s="121"/>
      <c r="I39" s="121"/>
      <c r="J39" s="121">
        <f>'[4] Skoki '!J56:K56</f>
        <v>350</v>
      </c>
      <c r="K39" s="121"/>
      <c r="L39" s="121">
        <f>'[4] Skoki '!L56:M56</f>
        <v>2</v>
      </c>
      <c r="M39" s="121"/>
      <c r="N39" s="135">
        <f>'[4] Skoki '!N56:R56</f>
        <v>46</v>
      </c>
      <c r="O39" s="135"/>
      <c r="P39" s="135"/>
      <c r="Q39" s="135"/>
      <c r="R39" s="135"/>
      <c r="S39" s="124">
        <f>'[4] Skoki '!S56:T56</f>
        <v>1</v>
      </c>
      <c r="T39" s="125"/>
      <c r="U39" s="39">
        <f>'[4] Skoki '!U56</f>
        <v>23</v>
      </c>
      <c r="V39" s="138">
        <f>'[4] Skoki '!V56:W56</f>
        <v>10</v>
      </c>
      <c r="W39" s="138"/>
      <c r="X39" s="138">
        <f>'[4] Skoki '!X56:Y56</f>
        <v>14</v>
      </c>
      <c r="Y39" s="138"/>
    </row>
    <row r="41" spans="7:17" ht="12.75"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4" spans="11:20" ht="12.75">
      <c r="K44" s="40"/>
      <c r="L44" s="41"/>
      <c r="M44" s="42"/>
      <c r="N44" s="42"/>
      <c r="O44" s="42"/>
      <c r="P44" s="42"/>
      <c r="Q44" s="42"/>
      <c r="R44" s="41"/>
      <c r="S44" s="41"/>
      <c r="T44" s="43"/>
    </row>
  </sheetData>
  <sheetProtection password="C5C2" sheet="1" objects="1" scenarios="1"/>
  <mergeCells count="54">
    <mergeCell ref="G39:I39"/>
    <mergeCell ref="L37:R37"/>
    <mergeCell ref="A2:C2"/>
    <mergeCell ref="S39:T39"/>
    <mergeCell ref="S37:U37"/>
    <mergeCell ref="S38:T38"/>
    <mergeCell ref="D39:E39"/>
    <mergeCell ref="J39:K39"/>
    <mergeCell ref="J37:K38"/>
    <mergeCell ref="A5:A7"/>
    <mergeCell ref="K6:K7"/>
    <mergeCell ref="T6:T7"/>
    <mergeCell ref="S6:S7"/>
    <mergeCell ref="Z5:Z7"/>
    <mergeCell ref="U5:U7"/>
    <mergeCell ref="A1:D1"/>
    <mergeCell ref="F5:F7"/>
    <mergeCell ref="A3:C3"/>
    <mergeCell ref="D5:D7"/>
    <mergeCell ref="E5:E7"/>
    <mergeCell ref="B5:B7"/>
    <mergeCell ref="C5:C7"/>
    <mergeCell ref="D2:M2"/>
    <mergeCell ref="G5:T5"/>
    <mergeCell ref="J6:J7"/>
    <mergeCell ref="D38:E38"/>
    <mergeCell ref="H6:H7"/>
    <mergeCell ref="I6:I7"/>
    <mergeCell ref="G6:G7"/>
    <mergeCell ref="C37:D37"/>
    <mergeCell ref="G37:I38"/>
    <mergeCell ref="U1:X1"/>
    <mergeCell ref="Q2:AA3"/>
    <mergeCell ref="O38:R38"/>
    <mergeCell ref="AA5:AA7"/>
    <mergeCell ref="X39:Y39"/>
    <mergeCell ref="W6:W7"/>
    <mergeCell ref="Y5:Y7"/>
    <mergeCell ref="X37:Y38"/>
    <mergeCell ref="V5:X5"/>
    <mergeCell ref="V39:W39"/>
    <mergeCell ref="X6:X7"/>
    <mergeCell ref="V37:W38"/>
    <mergeCell ref="V6:V7"/>
    <mergeCell ref="N39:R39"/>
    <mergeCell ref="L39:M39"/>
    <mergeCell ref="N6:N7"/>
    <mergeCell ref="O6:O7"/>
    <mergeCell ref="P6:P7"/>
    <mergeCell ref="M6:M7"/>
    <mergeCell ref="Q6:Q7"/>
    <mergeCell ref="R6:R7"/>
    <mergeCell ref="L6:L7"/>
    <mergeCell ref="L38:N38"/>
  </mergeCells>
  <dataValidations count="6">
    <dataValidation allowBlank="1" showInputMessage="1" showErrorMessage="1" prompt="Wpisz nazwisko i imię" sqref="G41:I41"/>
    <dataValidation type="textLength" operator="lessThan" allowBlank="1" showInputMessage="1" showErrorMessage="1" error="Funkcje pomocnicze nie kasować!!" sqref="K44:T44 N39 O38 S37:Y39 N37:R37 G37:L39 M37:M38 A1:AA7">
      <formula1>0</formula1>
    </dataValidation>
    <dataValidation type="whole" operator="greaterThanOrEqual" allowBlank="1" showInputMessage="1" showErrorMessage="1" error="Błędny wpis !" sqref="V8:V35">
      <formula1>1</formula1>
    </dataValidation>
    <dataValidation type="list" allowBlank="1" showInputMessage="1" showErrorMessage="1" sqref="AA8:AA35">
      <formula1>Uwagi</formula1>
    </dataValidation>
    <dataValidation type="list" allowBlank="1" showInputMessage="1" showErrorMessage="1" prompt="Wpisz nazwisko i imię" sqref="D38:E39">
      <formula1>Sędzia</formula1>
    </dataValidation>
    <dataValidation type="decimal" operator="lessThan" allowBlank="1" showInputMessage="1" showErrorMessage="1" error="Błędny wpis !" sqref="W8:W35">
      <formula1>60</formula1>
    </dataValidation>
  </dataValidations>
  <printOptions/>
  <pageMargins left="0.25" right="0.57" top="0.64" bottom="0.36" header="0.13" footer="0.19"/>
  <pageSetup horizontalDpi="300" verticalDpi="300" orientation="landscape" paperSize="9" r:id="rId2"/>
  <headerFooter alignWithMargins="0">
    <oddFooter>&amp;L&amp;6Opracowanie: RomanOpiela &amp;C&amp;8Ark. sędz.  Skoki  KLCNC*  Strona:&amp;P&amp;R&amp;8Wydruk dnia:  &amp;D   godz:   &amp;T</oddFooter>
  </headerFooter>
  <rowBreaks count="2" manualBreakCount="2">
    <brk id="41" max="23" man="1"/>
    <brk id="43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411"/>
  <dimension ref="A1:AZ41"/>
  <sheetViews>
    <sheetView workbookViewId="0" topLeftCell="A2">
      <selection activeCell="E10" sqref="E10"/>
    </sheetView>
  </sheetViews>
  <sheetFormatPr defaultColWidth="9.00390625" defaultRowHeight="12.75"/>
  <cols>
    <col min="1" max="1" width="3.50390625" style="3" customWidth="1"/>
    <col min="2" max="2" width="3.125" style="3" customWidth="1"/>
    <col min="3" max="3" width="3.50390625" style="3" customWidth="1"/>
    <col min="4" max="4" width="17.375" style="3" customWidth="1"/>
    <col min="5" max="5" width="22.125" style="3" customWidth="1"/>
    <col min="6" max="35" width="2.50390625" style="3" customWidth="1"/>
    <col min="36" max="36" width="3.875" style="3" customWidth="1"/>
    <col min="37" max="37" width="3.125" style="3" customWidth="1"/>
    <col min="38" max="38" width="5.375" style="3" customWidth="1"/>
    <col min="39" max="39" width="3.875" style="3" customWidth="1"/>
    <col min="40" max="40" width="5.375" style="3" customWidth="1"/>
    <col min="41" max="41" width="7.375" style="3" customWidth="1"/>
    <col min="42" max="42" width="9.375" style="3" customWidth="1"/>
    <col min="43" max="43" width="11.00390625" style="3" customWidth="1"/>
    <col min="44" max="45" width="9.375" style="3" customWidth="1"/>
    <col min="46" max="50" width="10.625" style="3" customWidth="1"/>
    <col min="51" max="51" width="10.375" style="3" customWidth="1"/>
    <col min="52" max="52" width="12.00390625" style="3" customWidth="1"/>
    <col min="53" max="16384" width="9.375" style="3" customWidth="1"/>
  </cols>
  <sheetData>
    <row r="1" spans="1:41" ht="73.5" customHeight="1">
      <c r="A1" s="68" t="str">
        <f>'[4]Lista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57" t="s">
        <v>0</v>
      </c>
      <c r="AF1" s="157"/>
      <c r="AG1" s="157"/>
      <c r="AH1" s="157"/>
      <c r="AI1" s="157"/>
      <c r="AJ1" s="157"/>
      <c r="AK1" s="157"/>
      <c r="AL1" s="4"/>
      <c r="AO1" s="44"/>
    </row>
    <row r="2" spans="1:41" ht="25.5" customHeight="1">
      <c r="A2" s="210" t="str">
        <f>'[4]Lista start PT'!A2:C2</f>
        <v>Kl CNC*</v>
      </c>
      <c r="B2" s="210"/>
      <c r="C2" s="210"/>
      <c r="D2" s="210"/>
      <c r="E2" s="211" t="s">
        <v>77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164" t="str">
        <f>'[4]Lista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AF2" s="164"/>
      <c r="AG2" s="164"/>
      <c r="AH2" s="164"/>
      <c r="AI2" s="164"/>
      <c r="AJ2" s="164"/>
      <c r="AK2" s="164"/>
      <c r="AL2" s="164"/>
      <c r="AM2" s="164"/>
      <c r="AN2" s="164"/>
      <c r="AO2" s="164"/>
    </row>
    <row r="3" spans="1:41" ht="25.5" customHeight="1">
      <c r="A3" s="209" t="str">
        <f>'[4]Lista start PT'!A3:C3</f>
        <v>Niedziela, 12 września 2004 r.</v>
      </c>
      <c r="B3" s="209"/>
      <c r="C3" s="209"/>
      <c r="D3" s="209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</row>
    <row r="4" spans="1:52" s="53" customFormat="1" ht="3.75" customHeight="1">
      <c r="A4" s="20"/>
      <c r="B4" s="20"/>
      <c r="C4" s="20"/>
      <c r="D4" s="50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K4" s="54"/>
      <c r="AL4" s="54"/>
      <c r="AM4" s="54"/>
      <c r="AN4" s="55"/>
      <c r="AO4" s="56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41" ht="12.75" customHeight="1">
      <c r="A5" s="117" t="s">
        <v>22</v>
      </c>
      <c r="B5" s="117" t="s">
        <v>78</v>
      </c>
      <c r="C5" s="117" t="s">
        <v>79</v>
      </c>
      <c r="D5" s="136" t="s">
        <v>2</v>
      </c>
      <c r="E5" s="49" t="s">
        <v>24</v>
      </c>
      <c r="F5" s="159" t="s">
        <v>80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17" t="s">
        <v>81</v>
      </c>
      <c r="AO5" s="166" t="s">
        <v>82</v>
      </c>
    </row>
    <row r="6" spans="1:41" ht="18" customHeight="1">
      <c r="A6" s="118"/>
      <c r="B6" s="118"/>
      <c r="C6" s="118"/>
      <c r="D6" s="136"/>
      <c r="E6" s="31"/>
      <c r="F6" s="159" t="s">
        <v>83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17" t="s">
        <v>84</v>
      </c>
      <c r="AK6" s="142" t="s">
        <v>28</v>
      </c>
      <c r="AL6" s="144"/>
      <c r="AM6" s="117" t="s">
        <v>84</v>
      </c>
      <c r="AN6" s="118"/>
      <c r="AO6" s="166"/>
    </row>
    <row r="7" spans="1:41" ht="23.25" customHeight="1">
      <c r="A7" s="119"/>
      <c r="B7" s="119"/>
      <c r="C7" s="119"/>
      <c r="D7" s="136"/>
      <c r="E7" s="32"/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>
        <v>6</v>
      </c>
      <c r="L7" s="35">
        <v>7</v>
      </c>
      <c r="M7" s="35">
        <v>8</v>
      </c>
      <c r="N7" s="35" t="s">
        <v>269</v>
      </c>
      <c r="O7" s="224" t="s">
        <v>270</v>
      </c>
      <c r="P7" s="35" t="s">
        <v>271</v>
      </c>
      <c r="Q7" s="35">
        <v>10</v>
      </c>
      <c r="R7" s="35">
        <v>11</v>
      </c>
      <c r="S7" s="35">
        <v>12</v>
      </c>
      <c r="T7" s="35" t="s">
        <v>87</v>
      </c>
      <c r="U7" s="35" t="s">
        <v>88</v>
      </c>
      <c r="V7" s="35">
        <v>14</v>
      </c>
      <c r="W7" s="35" t="s">
        <v>272</v>
      </c>
      <c r="X7" s="35" t="s">
        <v>273</v>
      </c>
      <c r="Y7" s="35" t="s">
        <v>274</v>
      </c>
      <c r="Z7" s="35" t="s">
        <v>275</v>
      </c>
      <c r="AA7" s="35" t="s">
        <v>276</v>
      </c>
      <c r="AB7" s="35">
        <v>17</v>
      </c>
      <c r="AC7" s="35">
        <v>18</v>
      </c>
      <c r="AD7" s="35">
        <v>19</v>
      </c>
      <c r="AE7" s="35" t="s">
        <v>277</v>
      </c>
      <c r="AF7" s="35" t="s">
        <v>278</v>
      </c>
      <c r="AG7" s="35">
        <v>21</v>
      </c>
      <c r="AH7" s="35"/>
      <c r="AI7" s="35"/>
      <c r="AJ7" s="119"/>
      <c r="AK7" s="37" t="s">
        <v>31</v>
      </c>
      <c r="AL7" s="57" t="s">
        <v>32</v>
      </c>
      <c r="AM7" s="119"/>
      <c r="AN7" s="119"/>
      <c r="AO7" s="166"/>
    </row>
    <row r="8" spans="1:41" ht="23.25" customHeight="1">
      <c r="A8" s="58"/>
      <c r="B8" s="59">
        <v>19</v>
      </c>
      <c r="C8" s="60">
        <v>24</v>
      </c>
      <c r="D8" s="60" t="s">
        <v>259</v>
      </c>
      <c r="E8" s="60" t="s">
        <v>260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/>
      <c r="AI8" s="61"/>
      <c r="AJ8" s="60">
        <v>0</v>
      </c>
      <c r="AK8" s="60">
        <v>6</v>
      </c>
      <c r="AL8" s="62">
        <v>6</v>
      </c>
      <c r="AM8" s="63">
        <v>0</v>
      </c>
      <c r="AN8" s="64">
        <v>0</v>
      </c>
      <c r="AO8" s="65"/>
    </row>
    <row r="9" spans="1:41" ht="23.25" customHeight="1">
      <c r="A9" s="58"/>
      <c r="B9" s="59">
        <v>20</v>
      </c>
      <c r="C9" s="60">
        <v>2</v>
      </c>
      <c r="D9" s="60" t="s">
        <v>221</v>
      </c>
      <c r="E9" s="60" t="s">
        <v>127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20</v>
      </c>
      <c r="L9" s="61">
        <v>0</v>
      </c>
      <c r="M9" s="61">
        <v>0</v>
      </c>
      <c r="N9" s="61">
        <v>0</v>
      </c>
      <c r="O9" s="61">
        <v>20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/>
      <c r="AI9" s="61"/>
      <c r="AJ9" s="60">
        <v>40</v>
      </c>
      <c r="AK9" s="60">
        <v>6</v>
      </c>
      <c r="AL9" s="62">
        <v>23</v>
      </c>
      <c r="AM9" s="63">
        <v>0</v>
      </c>
      <c r="AN9" s="64">
        <v>40</v>
      </c>
      <c r="AO9" s="65"/>
    </row>
    <row r="10" spans="1:41" ht="23.25" customHeight="1">
      <c r="A10" s="58"/>
      <c r="B10" s="59">
        <v>21</v>
      </c>
      <c r="C10" s="60">
        <v>18</v>
      </c>
      <c r="D10" s="60" t="s">
        <v>248</v>
      </c>
      <c r="E10" s="60" t="s">
        <v>249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/>
      <c r="AI10" s="61"/>
      <c r="AJ10" s="60">
        <v>0</v>
      </c>
      <c r="AK10" s="60">
        <v>5</v>
      </c>
      <c r="AL10" s="62">
        <v>34</v>
      </c>
      <c r="AM10" s="63">
        <v>0</v>
      </c>
      <c r="AN10" s="64">
        <v>0</v>
      </c>
      <c r="AO10" s="65"/>
    </row>
    <row r="11" spans="1:41" ht="23.25" customHeight="1">
      <c r="A11" s="58"/>
      <c r="B11" s="59">
        <v>22</v>
      </c>
      <c r="C11" s="60">
        <v>4</v>
      </c>
      <c r="D11" s="60" t="s">
        <v>223</v>
      </c>
      <c r="E11" s="60" t="s">
        <v>173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/>
      <c r="AI11" s="61"/>
      <c r="AJ11" s="60">
        <v>0</v>
      </c>
      <c r="AK11" s="60">
        <v>5</v>
      </c>
      <c r="AL11" s="62">
        <v>46</v>
      </c>
      <c r="AM11" s="63">
        <v>0</v>
      </c>
      <c r="AN11" s="64">
        <v>0</v>
      </c>
      <c r="AO11" s="65"/>
    </row>
    <row r="12" spans="1:41" ht="23.25" customHeight="1">
      <c r="A12" s="58"/>
      <c r="B12" s="59">
        <v>23</v>
      </c>
      <c r="C12" s="60">
        <v>5</v>
      </c>
      <c r="D12" s="60" t="s">
        <v>224</v>
      </c>
      <c r="E12" s="60" t="s">
        <v>51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20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/>
      <c r="AI12" s="61"/>
      <c r="AJ12" s="60">
        <v>20</v>
      </c>
      <c r="AK12" s="60">
        <v>7</v>
      </c>
      <c r="AL12" s="62">
        <v>31</v>
      </c>
      <c r="AM12" s="63">
        <v>24.4</v>
      </c>
      <c r="AN12" s="64">
        <v>44.4</v>
      </c>
      <c r="AO12" s="65"/>
    </row>
    <row r="13" spans="1:41" ht="23.25" customHeight="1">
      <c r="A13" s="58"/>
      <c r="B13" s="59">
        <v>24</v>
      </c>
      <c r="C13" s="60">
        <v>19</v>
      </c>
      <c r="D13" s="60" t="s">
        <v>250</v>
      </c>
      <c r="E13" s="60" t="s">
        <v>251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 t="s">
        <v>13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0" t="s">
        <v>43</v>
      </c>
      <c r="AK13" s="60"/>
      <c r="AL13" s="62"/>
      <c r="AM13" s="63" t="s">
        <v>43</v>
      </c>
      <c r="AN13" s="64" t="s">
        <v>43</v>
      </c>
      <c r="AO13" s="65" t="s">
        <v>91</v>
      </c>
    </row>
    <row r="14" spans="1:41" ht="23.25" customHeight="1">
      <c r="A14" s="58"/>
      <c r="B14" s="59">
        <v>25</v>
      </c>
      <c r="C14" s="60">
        <v>7</v>
      </c>
      <c r="D14" s="60" t="s">
        <v>227</v>
      </c>
      <c r="E14" s="60" t="s">
        <v>228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/>
      <c r="AI14" s="61"/>
      <c r="AJ14" s="60">
        <v>0</v>
      </c>
      <c r="AK14" s="60">
        <v>5</v>
      </c>
      <c r="AL14" s="62">
        <v>47</v>
      </c>
      <c r="AM14" s="63">
        <v>0</v>
      </c>
      <c r="AN14" s="64">
        <v>0</v>
      </c>
      <c r="AO14" s="65"/>
    </row>
    <row r="15" spans="1:41" ht="23.25" customHeight="1">
      <c r="A15" s="58"/>
      <c r="B15" s="59">
        <v>26</v>
      </c>
      <c r="C15" s="60">
        <v>8</v>
      </c>
      <c r="D15" s="60" t="s">
        <v>229</v>
      </c>
      <c r="E15" s="60" t="s">
        <v>230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/>
      <c r="AI15" s="61"/>
      <c r="AJ15" s="60">
        <v>0</v>
      </c>
      <c r="AK15" s="60">
        <v>5</v>
      </c>
      <c r="AL15" s="62">
        <v>44</v>
      </c>
      <c r="AM15" s="63">
        <v>0</v>
      </c>
      <c r="AN15" s="64">
        <v>0</v>
      </c>
      <c r="AO15" s="65"/>
    </row>
    <row r="16" spans="1:41" ht="23.25" customHeight="1">
      <c r="A16" s="58"/>
      <c r="B16" s="59">
        <v>27</v>
      </c>
      <c r="C16" s="60">
        <v>22</v>
      </c>
      <c r="D16" s="60" t="s">
        <v>255</v>
      </c>
      <c r="E16" s="60" t="s">
        <v>256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60</v>
      </c>
      <c r="L16" s="61">
        <v>0</v>
      </c>
      <c r="M16" s="61">
        <v>0</v>
      </c>
      <c r="N16" s="61" t="s">
        <v>13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0" t="s">
        <v>43</v>
      </c>
      <c r="AK16" s="60"/>
      <c r="AL16" s="62"/>
      <c r="AM16" s="63" t="s">
        <v>43</v>
      </c>
      <c r="AN16" s="64" t="s">
        <v>43</v>
      </c>
      <c r="AO16" s="65" t="s">
        <v>91</v>
      </c>
    </row>
    <row r="17" spans="1:41" ht="23.25" customHeight="1">
      <c r="A17" s="58"/>
      <c r="B17" s="59">
        <v>28</v>
      </c>
      <c r="C17" s="60">
        <v>10</v>
      </c>
      <c r="D17" s="60" t="s">
        <v>233</v>
      </c>
      <c r="E17" s="60" t="s">
        <v>35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/>
      <c r="AI17" s="61"/>
      <c r="AJ17" s="60">
        <v>0</v>
      </c>
      <c r="AK17" s="60">
        <v>5</v>
      </c>
      <c r="AL17" s="62">
        <v>44</v>
      </c>
      <c r="AM17" s="63">
        <v>0</v>
      </c>
      <c r="AN17" s="64">
        <v>0</v>
      </c>
      <c r="AO17" s="65"/>
    </row>
    <row r="18" spans="1:41" ht="23.25" customHeight="1">
      <c r="A18" s="58"/>
      <c r="B18" s="59">
        <v>29</v>
      </c>
      <c r="C18" s="60">
        <v>11</v>
      </c>
      <c r="D18" s="60" t="s">
        <v>234</v>
      </c>
      <c r="E18" s="60" t="s">
        <v>235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/>
      <c r="AI18" s="61"/>
      <c r="AJ18" s="60">
        <v>0</v>
      </c>
      <c r="AK18" s="60">
        <v>6</v>
      </c>
      <c r="AL18" s="62">
        <v>59</v>
      </c>
      <c r="AM18" s="63">
        <v>11.6</v>
      </c>
      <c r="AN18" s="64">
        <v>11.6</v>
      </c>
      <c r="AO18" s="65"/>
    </row>
    <row r="19" spans="1:41" ht="23.25" customHeight="1">
      <c r="A19" s="58"/>
      <c r="B19" s="59">
        <v>30</v>
      </c>
      <c r="C19" s="60">
        <v>12</v>
      </c>
      <c r="D19" s="60" t="s">
        <v>236</v>
      </c>
      <c r="E19" s="60" t="s">
        <v>237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/>
      <c r="AI19" s="61"/>
      <c r="AJ19" s="60">
        <v>0</v>
      </c>
      <c r="AK19" s="60">
        <v>5</v>
      </c>
      <c r="AL19" s="62">
        <v>42</v>
      </c>
      <c r="AM19" s="63">
        <v>0</v>
      </c>
      <c r="AN19" s="64">
        <v>0</v>
      </c>
      <c r="AO19" s="65"/>
    </row>
    <row r="20" spans="1:41" ht="23.25" customHeight="1">
      <c r="A20" s="58"/>
      <c r="B20" s="59">
        <v>31</v>
      </c>
      <c r="C20" s="60">
        <v>13</v>
      </c>
      <c r="D20" s="60" t="s">
        <v>239</v>
      </c>
      <c r="E20" s="60" t="s">
        <v>240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20</v>
      </c>
      <c r="AC20" s="61">
        <v>0</v>
      </c>
      <c r="AD20" s="61">
        <v>65</v>
      </c>
      <c r="AE20" s="61" t="s">
        <v>279</v>
      </c>
      <c r="AF20" s="61"/>
      <c r="AG20" s="61"/>
      <c r="AH20" s="61"/>
      <c r="AI20" s="61"/>
      <c r="AJ20" s="60" t="s">
        <v>43</v>
      </c>
      <c r="AK20" s="60"/>
      <c r="AL20" s="62"/>
      <c r="AM20" s="63" t="s">
        <v>43</v>
      </c>
      <c r="AN20" s="64" t="s">
        <v>43</v>
      </c>
      <c r="AO20" s="65" t="s">
        <v>280</v>
      </c>
    </row>
    <row r="21" spans="1:41" ht="23.25" customHeight="1">
      <c r="A21" s="58"/>
      <c r="B21" s="59">
        <v>32</v>
      </c>
      <c r="C21" s="60">
        <v>14</v>
      </c>
      <c r="D21" s="60" t="s">
        <v>242</v>
      </c>
      <c r="E21" s="60" t="s">
        <v>45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/>
      <c r="AI21" s="61"/>
      <c r="AJ21" s="60">
        <v>0</v>
      </c>
      <c r="AK21" s="60">
        <v>5</v>
      </c>
      <c r="AL21" s="62">
        <v>32</v>
      </c>
      <c r="AM21" s="63">
        <v>0</v>
      </c>
      <c r="AN21" s="64">
        <v>0</v>
      </c>
      <c r="AO21" s="65"/>
    </row>
    <row r="22" spans="1:41" ht="23.25" customHeight="1">
      <c r="A22" s="58"/>
      <c r="B22" s="59">
        <v>33</v>
      </c>
      <c r="C22" s="60">
        <v>1</v>
      </c>
      <c r="D22" s="60" t="s">
        <v>220</v>
      </c>
      <c r="E22" s="60" t="s">
        <v>117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/>
      <c r="AI22" s="61"/>
      <c r="AJ22" s="60">
        <v>0</v>
      </c>
      <c r="AK22" s="60">
        <v>6</v>
      </c>
      <c r="AL22" s="62">
        <v>17</v>
      </c>
      <c r="AM22" s="63">
        <v>0</v>
      </c>
      <c r="AN22" s="64">
        <v>0</v>
      </c>
      <c r="AO22" s="65"/>
    </row>
    <row r="23" spans="1:41" ht="23.25" customHeight="1">
      <c r="A23" s="58"/>
      <c r="B23" s="59">
        <v>34</v>
      </c>
      <c r="C23" s="60">
        <v>16</v>
      </c>
      <c r="D23" s="60" t="s">
        <v>244</v>
      </c>
      <c r="E23" s="60" t="s">
        <v>245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/>
      <c r="AI23" s="61"/>
      <c r="AJ23" s="60">
        <v>0</v>
      </c>
      <c r="AK23" s="60">
        <v>6</v>
      </c>
      <c r="AL23" s="62">
        <v>6</v>
      </c>
      <c r="AM23" s="63">
        <v>0</v>
      </c>
      <c r="AN23" s="64">
        <v>0</v>
      </c>
      <c r="AO23" s="65"/>
    </row>
    <row r="24" spans="1:41" ht="23.25" customHeight="1">
      <c r="A24" s="58"/>
      <c r="B24" s="59">
        <v>35</v>
      </c>
      <c r="C24" s="60">
        <v>17</v>
      </c>
      <c r="D24" s="60" t="s">
        <v>247</v>
      </c>
      <c r="E24" s="60" t="s">
        <v>158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/>
      <c r="AI24" s="61"/>
      <c r="AJ24" s="60">
        <v>0</v>
      </c>
      <c r="AK24" s="60">
        <v>6</v>
      </c>
      <c r="AL24" s="62">
        <v>12</v>
      </c>
      <c r="AM24" s="63">
        <v>0</v>
      </c>
      <c r="AN24" s="64">
        <v>0</v>
      </c>
      <c r="AO24" s="65"/>
    </row>
    <row r="25" spans="1:41" ht="23.25" customHeight="1">
      <c r="A25" s="58"/>
      <c r="B25" s="59">
        <v>36</v>
      </c>
      <c r="C25" s="60">
        <v>3</v>
      </c>
      <c r="D25" s="60" t="s">
        <v>222</v>
      </c>
      <c r="E25" s="60" t="s">
        <v>192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 t="s">
        <v>13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0" t="s">
        <v>43</v>
      </c>
      <c r="AK25" s="60"/>
      <c r="AL25" s="62"/>
      <c r="AM25" s="63" t="s">
        <v>43</v>
      </c>
      <c r="AN25" s="64" t="s">
        <v>43</v>
      </c>
      <c r="AO25" s="65" t="s">
        <v>91</v>
      </c>
    </row>
    <row r="26" spans="1:41" ht="23.25" customHeight="1">
      <c r="A26" s="58"/>
      <c r="B26" s="59">
        <v>37</v>
      </c>
      <c r="C26" s="60">
        <v>6</v>
      </c>
      <c r="D26" s="60" t="s">
        <v>225</v>
      </c>
      <c r="E26" s="60" t="s">
        <v>226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 t="s">
        <v>13</v>
      </c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0" t="s">
        <v>43</v>
      </c>
      <c r="AK26" s="60"/>
      <c r="AL26" s="62"/>
      <c r="AM26" s="63" t="s">
        <v>43</v>
      </c>
      <c r="AN26" s="64" t="s">
        <v>43</v>
      </c>
      <c r="AO26" s="65" t="s">
        <v>91</v>
      </c>
    </row>
    <row r="27" spans="1:41" ht="23.25" customHeight="1">
      <c r="A27" s="58"/>
      <c r="B27" s="59">
        <v>38</v>
      </c>
      <c r="C27" s="60">
        <v>20</v>
      </c>
      <c r="D27" s="60" t="s">
        <v>253</v>
      </c>
      <c r="E27" s="60" t="s">
        <v>127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/>
      <c r="AI27" s="61"/>
      <c r="AJ27" s="60">
        <v>0</v>
      </c>
      <c r="AK27" s="60">
        <v>5</v>
      </c>
      <c r="AL27" s="62">
        <v>38</v>
      </c>
      <c r="AM27" s="63">
        <v>0</v>
      </c>
      <c r="AN27" s="64">
        <v>0</v>
      </c>
      <c r="AO27" s="65"/>
    </row>
    <row r="28" spans="1:41" ht="23.25" customHeight="1">
      <c r="A28" s="58"/>
      <c r="B28" s="59">
        <v>39</v>
      </c>
      <c r="C28" s="60">
        <v>21</v>
      </c>
      <c r="D28" s="60" t="s">
        <v>254</v>
      </c>
      <c r="E28" s="60" t="s">
        <v>114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60</v>
      </c>
      <c r="L28" s="61">
        <v>0</v>
      </c>
      <c r="M28" s="61">
        <v>0</v>
      </c>
      <c r="N28" s="61">
        <v>20</v>
      </c>
      <c r="O28" s="61" t="s">
        <v>13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0" t="s">
        <v>43</v>
      </c>
      <c r="AK28" s="60"/>
      <c r="AL28" s="62"/>
      <c r="AM28" s="63" t="s">
        <v>43</v>
      </c>
      <c r="AN28" s="64" t="s">
        <v>43</v>
      </c>
      <c r="AO28" s="65" t="s">
        <v>91</v>
      </c>
    </row>
    <row r="29" spans="1:41" ht="23.25" customHeight="1">
      <c r="A29" s="58"/>
      <c r="B29" s="59">
        <v>40</v>
      </c>
      <c r="C29" s="60">
        <v>9</v>
      </c>
      <c r="D29" s="60" t="s">
        <v>231</v>
      </c>
      <c r="E29" s="60" t="s">
        <v>232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20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/>
      <c r="AI29" s="61"/>
      <c r="AJ29" s="60">
        <v>20</v>
      </c>
      <c r="AK29" s="60">
        <v>6</v>
      </c>
      <c r="AL29" s="62">
        <v>51</v>
      </c>
      <c r="AM29" s="63">
        <v>8.4</v>
      </c>
      <c r="AN29" s="64">
        <v>28.4</v>
      </c>
      <c r="AO29" s="65"/>
    </row>
    <row r="30" spans="1:41" ht="23.25" customHeight="1">
      <c r="A30" s="58"/>
      <c r="B30" s="59">
        <v>41</v>
      </c>
      <c r="C30" s="60">
        <v>23</v>
      </c>
      <c r="D30" s="60" t="s">
        <v>257</v>
      </c>
      <c r="E30" s="60" t="s">
        <v>258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60</v>
      </c>
      <c r="L30" s="61">
        <v>0</v>
      </c>
      <c r="M30" s="61">
        <v>0</v>
      </c>
      <c r="N30" s="61">
        <v>20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/>
      <c r="AI30" s="61"/>
      <c r="AJ30" s="60">
        <v>80</v>
      </c>
      <c r="AK30" s="60">
        <v>8</v>
      </c>
      <c r="AL30" s="62">
        <v>26</v>
      </c>
      <c r="AM30" s="63">
        <v>46.4</v>
      </c>
      <c r="AN30" s="64">
        <v>126.4</v>
      </c>
      <c r="AO30" s="65"/>
    </row>
    <row r="31" spans="1:41" ht="23.25" customHeight="1">
      <c r="A31" s="58"/>
      <c r="B31" s="59">
        <v>43</v>
      </c>
      <c r="C31" s="60">
        <v>15</v>
      </c>
      <c r="D31" s="60" t="s">
        <v>243</v>
      </c>
      <c r="E31" s="60" t="s">
        <v>51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85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/>
      <c r="AI31" s="61"/>
      <c r="AJ31" s="60">
        <v>85</v>
      </c>
      <c r="AK31" s="60">
        <v>7</v>
      </c>
      <c r="AL31" s="62">
        <v>37</v>
      </c>
      <c r="AM31" s="63">
        <v>26.8</v>
      </c>
      <c r="AN31" s="64">
        <v>111.8</v>
      </c>
      <c r="AO31" s="65"/>
    </row>
    <row r="32" spans="1:41" ht="23.25" customHeight="1">
      <c r="A32" s="58"/>
      <c r="B32" s="59">
        <v>44</v>
      </c>
      <c r="C32" s="60">
        <v>25</v>
      </c>
      <c r="D32" s="60" t="s">
        <v>261</v>
      </c>
      <c r="E32" s="60" t="s">
        <v>262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/>
      <c r="AI32" s="61"/>
      <c r="AJ32" s="60">
        <v>0</v>
      </c>
      <c r="AK32" s="60">
        <v>6</v>
      </c>
      <c r="AL32" s="62">
        <v>3</v>
      </c>
      <c r="AM32" s="63">
        <v>0</v>
      </c>
      <c r="AN32" s="64">
        <v>0</v>
      </c>
      <c r="AO32" s="65"/>
    </row>
    <row r="33" spans="1:41" ht="23.25" customHeight="1">
      <c r="A33" s="58"/>
      <c r="B33" s="59">
        <v>45</v>
      </c>
      <c r="C33" s="60">
        <v>26</v>
      </c>
      <c r="D33" s="60" t="s">
        <v>263</v>
      </c>
      <c r="E33" s="60" t="s">
        <v>264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/>
      <c r="AI33" s="61"/>
      <c r="AJ33" s="60">
        <v>0</v>
      </c>
      <c r="AK33" s="60">
        <v>6</v>
      </c>
      <c r="AL33" s="62">
        <v>18</v>
      </c>
      <c r="AM33" s="63">
        <v>0</v>
      </c>
      <c r="AN33" s="64">
        <v>0</v>
      </c>
      <c r="AO33" s="65"/>
    </row>
    <row r="34" spans="1:41" ht="23.25" customHeight="1">
      <c r="A34" s="58"/>
      <c r="B34" s="59">
        <v>46</v>
      </c>
      <c r="C34" s="60">
        <v>28</v>
      </c>
      <c r="D34" s="60" t="s">
        <v>267</v>
      </c>
      <c r="E34" s="60" t="s">
        <v>251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 t="s">
        <v>13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0" t="s">
        <v>43</v>
      </c>
      <c r="AK34" s="60"/>
      <c r="AL34" s="62"/>
      <c r="AM34" s="63" t="s">
        <v>43</v>
      </c>
      <c r="AN34" s="64" t="s">
        <v>43</v>
      </c>
      <c r="AO34" s="65" t="s">
        <v>91</v>
      </c>
    </row>
    <row r="35" spans="2:41" ht="9.75" customHeight="1">
      <c r="B35" s="212"/>
      <c r="C35" s="213"/>
      <c r="D35" s="213"/>
      <c r="E35" s="213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5"/>
      <c r="AD35" s="216"/>
      <c r="AE35" s="216"/>
      <c r="AF35" s="216"/>
      <c r="AG35" s="217"/>
      <c r="AH35" s="215"/>
      <c r="AI35" s="216"/>
      <c r="AJ35" s="218"/>
      <c r="AK35" s="219"/>
      <c r="AL35" s="220"/>
      <c r="AM35" s="221"/>
      <c r="AN35" s="222"/>
      <c r="AO35" s="223"/>
    </row>
    <row r="36" spans="29:40" ht="17.25" customHeight="1">
      <c r="AC36" s="142" t="s">
        <v>92</v>
      </c>
      <c r="AD36" s="143"/>
      <c r="AE36" s="143"/>
      <c r="AF36" s="143"/>
      <c r="AG36" s="144"/>
      <c r="AH36" s="142" t="s">
        <v>93</v>
      </c>
      <c r="AI36" s="143"/>
      <c r="AJ36" s="144"/>
      <c r="AK36" s="151" t="s">
        <v>74</v>
      </c>
      <c r="AL36" s="152"/>
      <c r="AM36" s="117" t="s">
        <v>75</v>
      </c>
      <c r="AN36" s="117" t="s">
        <v>76</v>
      </c>
    </row>
    <row r="37" spans="2:40" ht="12.75">
      <c r="B37" s="155" t="s">
        <v>94</v>
      </c>
      <c r="C37" s="155"/>
      <c r="D37" s="155"/>
      <c r="E37" s="156" t="s">
        <v>20</v>
      </c>
      <c r="F37" s="156"/>
      <c r="G37" s="156"/>
      <c r="H37" s="156"/>
      <c r="I37" s="156"/>
      <c r="J37" s="156"/>
      <c r="K37" s="156"/>
      <c r="AC37" s="145"/>
      <c r="AD37" s="146"/>
      <c r="AE37" s="146"/>
      <c r="AF37" s="146"/>
      <c r="AG37" s="147"/>
      <c r="AH37" s="145"/>
      <c r="AI37" s="146"/>
      <c r="AJ37" s="147"/>
      <c r="AK37" s="153"/>
      <c r="AL37" s="154"/>
      <c r="AM37" s="118"/>
      <c r="AN37" s="118"/>
    </row>
    <row r="38" spans="29:40" ht="12.75">
      <c r="AC38" s="148"/>
      <c r="AD38" s="149"/>
      <c r="AE38" s="149"/>
      <c r="AF38" s="149"/>
      <c r="AG38" s="150"/>
      <c r="AH38" s="148"/>
      <c r="AI38" s="149"/>
      <c r="AJ38" s="150"/>
      <c r="AK38" s="38" t="s">
        <v>31</v>
      </c>
      <c r="AL38" s="38" t="s">
        <v>32</v>
      </c>
      <c r="AM38" s="119"/>
      <c r="AN38" s="119"/>
    </row>
    <row r="39" spans="29:40" ht="12.75">
      <c r="AC39" s="124">
        <f>'[4]Próba ter'!AC57:AG57</f>
        <v>3250</v>
      </c>
      <c r="AD39" s="160"/>
      <c r="AE39" s="160"/>
      <c r="AF39" s="160"/>
      <c r="AG39" s="125"/>
      <c r="AH39" s="161">
        <f>'[4]Próba ter'!AH57:AJ57</f>
        <v>500</v>
      </c>
      <c r="AI39" s="162"/>
      <c r="AJ39" s="163"/>
      <c r="AK39" s="18">
        <f>'[4]Próba ter'!AK57</f>
        <v>6</v>
      </c>
      <c r="AL39" s="69">
        <f>'[4]Próba ter'!AL57</f>
        <v>30</v>
      </c>
      <c r="AM39" s="70">
        <f>'[4]Próba ter'!AM57</f>
        <v>21</v>
      </c>
      <c r="AN39" s="70">
        <f>'[4]Próba ter'!AN57</f>
        <v>28</v>
      </c>
    </row>
    <row r="40" ht="12.75">
      <c r="AN40" s="71"/>
    </row>
    <row r="41" spans="7:39" ht="12.75"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F41" s="66"/>
      <c r="AG41" s="66"/>
      <c r="AH41" s="66"/>
      <c r="AI41" s="66"/>
      <c r="AJ41" s="66"/>
      <c r="AK41" s="66"/>
      <c r="AL41" s="66"/>
      <c r="AM41" s="66"/>
    </row>
  </sheetData>
  <sheetProtection password="C5C2" sheet="1" objects="1" scenarios="1"/>
  <mergeCells count="27">
    <mergeCell ref="AC39:AG39"/>
    <mergeCell ref="AH39:AJ39"/>
    <mergeCell ref="A2:D2"/>
    <mergeCell ref="AE2:AO3"/>
    <mergeCell ref="AN5:AN7"/>
    <mergeCell ref="AM6:AM7"/>
    <mergeCell ref="F5:AM5"/>
    <mergeCell ref="AK6:AL6"/>
    <mergeCell ref="E2:AD3"/>
    <mergeCell ref="AO5:AO7"/>
    <mergeCell ref="AN36:AN38"/>
    <mergeCell ref="AE1:AK1"/>
    <mergeCell ref="A1:E1"/>
    <mergeCell ref="E5:E7"/>
    <mergeCell ref="A3:D3"/>
    <mergeCell ref="A5:A7"/>
    <mergeCell ref="C5:C7"/>
    <mergeCell ref="AM36:AM38"/>
    <mergeCell ref="AJ6:AJ7"/>
    <mergeCell ref="F6:AI6"/>
    <mergeCell ref="AH36:AJ38"/>
    <mergeCell ref="AC36:AG38"/>
    <mergeCell ref="AK36:AL37"/>
    <mergeCell ref="B5:B7"/>
    <mergeCell ref="D5:D7"/>
    <mergeCell ref="B37:D37"/>
    <mergeCell ref="E37:K37"/>
  </mergeCells>
  <dataValidations count="6">
    <dataValidation type="whole" operator="greaterThanOrEqual" allowBlank="1" showInputMessage="1" showErrorMessage="1" error="Błędny wpis!" sqref="AK35">
      <formula1>1</formula1>
    </dataValidation>
    <dataValidation type="decimal" operator="lessThan" allowBlank="1" showInputMessage="1" showErrorMessage="1" error="Błędny wpis !" sqref="AL35">
      <formula1>60</formula1>
    </dataValidation>
    <dataValidation type="list" allowBlank="1" showInputMessage="1" showErrorMessage="1" prompt="Wpisz nazwisko i imię" sqref="E37 AF41:AM41">
      <formula1>Sędzia</formula1>
    </dataValidation>
    <dataValidation type="textLength" allowBlank="1" showInputMessage="1" showErrorMessage="1" error="Komórka funkcyjna!" sqref="AM35">
      <formula1>0</formula1>
      <formula2>0</formula2>
    </dataValidation>
    <dataValidation type="list" allowBlank="1" showInputMessage="1" showErrorMessage="1" sqref="AO35">
      <formula1>Uwagi</formula1>
    </dataValidation>
    <dataValidation type="whole" operator="lessThan" allowBlank="1" showInputMessage="1" showErrorMessage="1" error="Nie zmieniaj!!!" sqref="AC36:AN39 C1:C4 A1:A7 F8:AI34 D1:E34 F1:AI6 B1:B12 B14:B34 AJ1:AO34">
      <formula1>0</formula1>
    </dataValidation>
  </dataValidations>
  <printOptions/>
  <pageMargins left="0.22" right="0.58" top="0.5" bottom="0.52" header="0.15" footer="0.29"/>
  <pageSetup horizontalDpi="300" verticalDpi="300" orientation="landscape" paperSize="9" r:id="rId2"/>
  <headerFooter alignWithMargins="0">
    <oddFooter>&amp;L&amp;6Opracowanie: Roman Opiela&amp;C&amp;8Próba terenowa Kl CNC*  Strona: &amp;P&amp;R&amp;8Wydruk dnia: &amp;D   godz: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61131"/>
  <dimension ref="A1:W92"/>
  <sheetViews>
    <sheetView workbookViewId="0" topLeftCell="B1">
      <selection activeCell="D9" sqref="D9"/>
    </sheetView>
  </sheetViews>
  <sheetFormatPr defaultColWidth="9.00390625" defaultRowHeight="12.75"/>
  <cols>
    <col min="1" max="1" width="3.00390625" style="3" hidden="1" customWidth="1"/>
    <col min="2" max="2" width="3.00390625" style="3" customWidth="1"/>
    <col min="3" max="3" width="3.125" style="3" customWidth="1"/>
    <col min="4" max="4" width="14.875" style="3" customWidth="1"/>
    <col min="5" max="5" width="17.875" style="3" customWidth="1"/>
    <col min="6" max="6" width="19.00390625" style="3" customWidth="1"/>
    <col min="7" max="7" width="5.50390625" style="3" customWidth="1"/>
    <col min="8" max="8" width="4.625" style="3" customWidth="1"/>
    <col min="9" max="9" width="2.625" style="3" customWidth="1"/>
    <col min="10" max="10" width="5.625" style="3" customWidth="1"/>
    <col min="11" max="11" width="5.375" style="3" customWidth="1"/>
    <col min="12" max="12" width="4.125" style="3" customWidth="1"/>
    <col min="13" max="13" width="5.50390625" style="3" customWidth="1"/>
    <col min="14" max="14" width="6.125" style="3" customWidth="1"/>
    <col min="15" max="15" width="4.125" style="3" customWidth="1"/>
    <col min="16" max="16" width="3.375" style="3" customWidth="1"/>
    <col min="17" max="17" width="5.50390625" style="3" customWidth="1"/>
    <col min="18" max="18" width="5.875" style="3" customWidth="1"/>
    <col min="19" max="19" width="4.625" style="3" customWidth="1"/>
    <col min="20" max="20" width="6.875" style="3" customWidth="1"/>
    <col min="21" max="21" width="9.625" style="3" customWidth="1"/>
    <col min="22" max="22" width="7.00390625" style="3" customWidth="1"/>
    <col min="23" max="23" width="9.50390625" style="3" customWidth="1"/>
    <col min="24" max="24" width="13.125" style="3" customWidth="1"/>
    <col min="25" max="29" width="9.375" style="3" customWidth="1"/>
    <col min="30" max="30" width="11.375" style="3" customWidth="1"/>
    <col min="31" max="33" width="9.375" style="3" customWidth="1"/>
    <col min="34" max="34" width="11.375" style="3" customWidth="1"/>
    <col min="35" max="36" width="10.625" style="3" customWidth="1"/>
    <col min="37" max="37" width="28.625" style="3" customWidth="1"/>
    <col min="38" max="38" width="10.625" style="3" customWidth="1"/>
    <col min="39" max="16384" width="9.375" style="3" customWidth="1"/>
  </cols>
  <sheetData>
    <row r="1" spans="1:11" ht="70.5" customHeight="1">
      <c r="A1" s="68" t="str">
        <f>'[4]Lista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E1" s="68"/>
      <c r="F1" s="68"/>
      <c r="I1" s="169"/>
      <c r="J1" s="169"/>
      <c r="K1" s="169"/>
    </row>
    <row r="2" spans="1:23" ht="20.25" customHeight="1">
      <c r="A2" s="174" t="str">
        <f>'[4]Lista start'!A2:B2</f>
        <v>Kl CNC*</v>
      </c>
      <c r="B2" s="174"/>
      <c r="C2" s="174"/>
      <c r="D2" s="174"/>
      <c r="E2" s="174"/>
      <c r="F2" s="170" t="s">
        <v>95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40" t="str">
        <f>'[4]Lista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R2" s="140"/>
      <c r="S2" s="140"/>
      <c r="T2" s="140"/>
      <c r="U2" s="140"/>
      <c r="V2" s="140"/>
      <c r="W2" s="140"/>
    </row>
    <row r="3" spans="1:23" ht="29.25" customHeight="1">
      <c r="A3" s="179" t="str">
        <f>'[4]Wyniki końc '!A3:D3</f>
        <v>11-12 września 2004 r.</v>
      </c>
      <c r="B3" s="179"/>
      <c r="C3" s="179"/>
      <c r="D3" s="179"/>
      <c r="E3" s="17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40"/>
      <c r="R3" s="140"/>
      <c r="S3" s="140"/>
      <c r="T3" s="140"/>
      <c r="U3" s="140"/>
      <c r="V3" s="140"/>
      <c r="W3" s="140"/>
    </row>
    <row r="4" spans="1:23" ht="13.5" customHeight="1">
      <c r="A4" s="17"/>
      <c r="B4" s="17"/>
      <c r="C4" s="17"/>
      <c r="D4" s="17"/>
      <c r="F4" s="73"/>
      <c r="G4" s="73"/>
      <c r="H4" s="73"/>
      <c r="I4" s="74"/>
      <c r="J4" s="74"/>
      <c r="K4" s="75"/>
      <c r="L4" s="75"/>
      <c r="M4" s="75"/>
      <c r="N4" s="75"/>
      <c r="O4" s="75"/>
      <c r="P4" s="75"/>
      <c r="Q4" s="75"/>
      <c r="S4" s="40"/>
      <c r="T4" s="40"/>
      <c r="U4" s="40"/>
      <c r="V4" s="40"/>
      <c r="W4" s="40"/>
    </row>
    <row r="5" spans="1:23" ht="18" customHeight="1">
      <c r="A5" s="139" t="s">
        <v>22</v>
      </c>
      <c r="B5" s="117" t="s">
        <v>22</v>
      </c>
      <c r="C5" s="117" t="s">
        <v>96</v>
      </c>
      <c r="D5" s="136" t="s">
        <v>2</v>
      </c>
      <c r="E5" s="49" t="s">
        <v>24</v>
      </c>
      <c r="F5" s="136" t="s">
        <v>4</v>
      </c>
      <c r="G5" s="159" t="s">
        <v>97</v>
      </c>
      <c r="H5" s="159"/>
      <c r="I5" s="124" t="s">
        <v>98</v>
      </c>
      <c r="J5" s="160"/>
      <c r="K5" s="160"/>
      <c r="L5" s="160"/>
      <c r="M5" s="125"/>
      <c r="N5" s="159" t="s">
        <v>99</v>
      </c>
      <c r="O5" s="159"/>
      <c r="P5" s="171" t="s">
        <v>80</v>
      </c>
      <c r="Q5" s="172"/>
      <c r="R5" s="172"/>
      <c r="S5" s="172"/>
      <c r="T5" s="173"/>
      <c r="U5" s="175" t="s">
        <v>100</v>
      </c>
      <c r="V5" s="178" t="s">
        <v>101</v>
      </c>
      <c r="W5" s="139" t="s">
        <v>10</v>
      </c>
    </row>
    <row r="6" spans="1:23" ht="16.5" customHeight="1">
      <c r="A6" s="139"/>
      <c r="B6" s="118"/>
      <c r="C6" s="118"/>
      <c r="D6" s="136"/>
      <c r="E6" s="31"/>
      <c r="F6" s="136"/>
      <c r="G6" s="159"/>
      <c r="H6" s="159"/>
      <c r="I6" s="129" t="s">
        <v>28</v>
      </c>
      <c r="J6" s="180"/>
      <c r="K6" s="130"/>
      <c r="L6" s="139" t="s">
        <v>83</v>
      </c>
      <c r="M6" s="117" t="s">
        <v>102</v>
      </c>
      <c r="N6" s="159"/>
      <c r="O6" s="159"/>
      <c r="P6" s="171" t="s">
        <v>28</v>
      </c>
      <c r="Q6" s="172"/>
      <c r="R6" s="173"/>
      <c r="S6" s="117" t="s">
        <v>103</v>
      </c>
      <c r="T6" s="117" t="s">
        <v>102</v>
      </c>
      <c r="U6" s="176"/>
      <c r="V6" s="178"/>
      <c r="W6" s="139"/>
    </row>
    <row r="7" spans="1:23" ht="36.75" customHeight="1">
      <c r="A7" s="139"/>
      <c r="B7" s="119"/>
      <c r="C7" s="119"/>
      <c r="D7" s="136"/>
      <c r="E7" s="32"/>
      <c r="F7" s="136"/>
      <c r="G7" s="37" t="s">
        <v>84</v>
      </c>
      <c r="H7" s="37" t="s">
        <v>22</v>
      </c>
      <c r="I7" s="37" t="s">
        <v>31</v>
      </c>
      <c r="J7" s="37" t="s">
        <v>32</v>
      </c>
      <c r="K7" s="37" t="s">
        <v>84</v>
      </c>
      <c r="L7" s="139"/>
      <c r="M7" s="119"/>
      <c r="N7" s="37" t="s">
        <v>84</v>
      </c>
      <c r="O7" s="37" t="s">
        <v>22</v>
      </c>
      <c r="P7" s="37" t="s">
        <v>31</v>
      </c>
      <c r="Q7" s="37" t="s">
        <v>32</v>
      </c>
      <c r="R7" s="37" t="s">
        <v>84</v>
      </c>
      <c r="S7" s="119"/>
      <c r="T7" s="119"/>
      <c r="U7" s="177"/>
      <c r="V7" s="178"/>
      <c r="W7" s="139"/>
    </row>
    <row r="8" spans="1:23" ht="18" customHeight="1">
      <c r="A8" s="76"/>
      <c r="B8" s="76">
        <v>1</v>
      </c>
      <c r="C8" s="77">
        <v>4</v>
      </c>
      <c r="D8" s="78" t="s">
        <v>223</v>
      </c>
      <c r="E8" s="78" t="s">
        <v>173</v>
      </c>
      <c r="F8" s="78" t="s">
        <v>39</v>
      </c>
      <c r="G8" s="79">
        <v>48.75</v>
      </c>
      <c r="H8" s="80">
        <v>2</v>
      </c>
      <c r="I8" s="60">
        <v>1</v>
      </c>
      <c r="J8" s="79">
        <v>27</v>
      </c>
      <c r="K8" s="81">
        <v>4</v>
      </c>
      <c r="L8" s="60">
        <v>0</v>
      </c>
      <c r="M8" s="63">
        <v>4</v>
      </c>
      <c r="N8" s="79">
        <v>52.75</v>
      </c>
      <c r="O8" s="83">
        <v>1</v>
      </c>
      <c r="P8" s="83">
        <v>5</v>
      </c>
      <c r="Q8" s="62">
        <v>46</v>
      </c>
      <c r="R8" s="63">
        <v>0</v>
      </c>
      <c r="S8" s="60">
        <v>0</v>
      </c>
      <c r="T8" s="63">
        <v>0</v>
      </c>
      <c r="U8" s="79">
        <v>44</v>
      </c>
      <c r="V8" s="84">
        <v>52.75</v>
      </c>
      <c r="W8" s="85" t="s">
        <v>104</v>
      </c>
    </row>
    <row r="9" spans="1:23" ht="18" customHeight="1">
      <c r="A9" s="76"/>
      <c r="B9" s="76">
        <v>2</v>
      </c>
      <c r="C9" s="77">
        <v>8</v>
      </c>
      <c r="D9" s="78" t="s">
        <v>229</v>
      </c>
      <c r="E9" s="78" t="s">
        <v>230</v>
      </c>
      <c r="F9" s="78" t="s">
        <v>39</v>
      </c>
      <c r="G9" s="79">
        <v>57.375</v>
      </c>
      <c r="H9" s="80">
        <v>3</v>
      </c>
      <c r="I9" s="60">
        <v>1</v>
      </c>
      <c r="J9" s="79">
        <v>18</v>
      </c>
      <c r="K9" s="81">
        <v>0</v>
      </c>
      <c r="L9" s="60">
        <v>4</v>
      </c>
      <c r="M9" s="63">
        <v>4</v>
      </c>
      <c r="N9" s="79">
        <v>61.375</v>
      </c>
      <c r="O9" s="83">
        <v>3</v>
      </c>
      <c r="P9" s="83">
        <v>5</v>
      </c>
      <c r="Q9" s="62">
        <v>44</v>
      </c>
      <c r="R9" s="63">
        <v>0</v>
      </c>
      <c r="S9" s="60">
        <v>0</v>
      </c>
      <c r="T9" s="63">
        <v>0</v>
      </c>
      <c r="U9" s="79">
        <v>46</v>
      </c>
      <c r="V9" s="84">
        <v>61.375</v>
      </c>
      <c r="W9" s="85" t="s">
        <v>104</v>
      </c>
    </row>
    <row r="10" spans="1:23" ht="18" customHeight="1">
      <c r="A10" s="76"/>
      <c r="B10" s="76">
        <v>3</v>
      </c>
      <c r="C10" s="77">
        <v>12</v>
      </c>
      <c r="D10" s="78" t="s">
        <v>236</v>
      </c>
      <c r="E10" s="78" t="s">
        <v>237</v>
      </c>
      <c r="F10" s="78" t="s">
        <v>238</v>
      </c>
      <c r="G10" s="79">
        <v>59.625</v>
      </c>
      <c r="H10" s="80">
        <v>7</v>
      </c>
      <c r="I10" s="60">
        <v>1</v>
      </c>
      <c r="J10" s="79">
        <v>17</v>
      </c>
      <c r="K10" s="81">
        <v>0</v>
      </c>
      <c r="L10" s="60">
        <v>4</v>
      </c>
      <c r="M10" s="63">
        <v>4</v>
      </c>
      <c r="N10" s="79">
        <v>63.625</v>
      </c>
      <c r="O10" s="83">
        <v>5</v>
      </c>
      <c r="P10" s="83">
        <v>5</v>
      </c>
      <c r="Q10" s="62">
        <v>42</v>
      </c>
      <c r="R10" s="63">
        <v>0</v>
      </c>
      <c r="S10" s="60">
        <v>0</v>
      </c>
      <c r="T10" s="63">
        <v>0</v>
      </c>
      <c r="U10" s="79">
        <v>48</v>
      </c>
      <c r="V10" s="84">
        <v>63.625</v>
      </c>
      <c r="W10" s="85" t="s">
        <v>104</v>
      </c>
    </row>
    <row r="11" spans="1:23" ht="18" customHeight="1">
      <c r="A11" s="76"/>
      <c r="B11" s="76">
        <v>4</v>
      </c>
      <c r="C11" s="77">
        <v>18</v>
      </c>
      <c r="D11" s="78" t="s">
        <v>248</v>
      </c>
      <c r="E11" s="78" t="s">
        <v>249</v>
      </c>
      <c r="F11" s="78" t="s">
        <v>115</v>
      </c>
      <c r="G11" s="79">
        <v>65.625</v>
      </c>
      <c r="H11" s="80" t="s">
        <v>281</v>
      </c>
      <c r="I11" s="60">
        <v>1</v>
      </c>
      <c r="J11" s="79">
        <v>15</v>
      </c>
      <c r="K11" s="81">
        <v>0</v>
      </c>
      <c r="L11" s="60">
        <v>0</v>
      </c>
      <c r="M11" s="63">
        <v>0</v>
      </c>
      <c r="N11" s="79">
        <v>65.625</v>
      </c>
      <c r="O11" s="83">
        <v>6</v>
      </c>
      <c r="P11" s="83">
        <v>5</v>
      </c>
      <c r="Q11" s="62">
        <v>34</v>
      </c>
      <c r="R11" s="63">
        <v>0</v>
      </c>
      <c r="S11" s="60">
        <v>0</v>
      </c>
      <c r="T11" s="63">
        <v>0</v>
      </c>
      <c r="U11" s="79">
        <v>56</v>
      </c>
      <c r="V11" s="84">
        <v>65.625</v>
      </c>
      <c r="W11" s="85" t="s">
        <v>104</v>
      </c>
    </row>
    <row r="12" spans="1:23" ht="18" customHeight="1">
      <c r="A12" s="76"/>
      <c r="B12" s="76">
        <v>5</v>
      </c>
      <c r="C12" s="77">
        <v>14</v>
      </c>
      <c r="D12" s="78" t="s">
        <v>242</v>
      </c>
      <c r="E12" s="78" t="s">
        <v>45</v>
      </c>
      <c r="F12" s="78" t="s">
        <v>46</v>
      </c>
      <c r="G12" s="79">
        <v>57.75</v>
      </c>
      <c r="H12" s="80">
        <v>4</v>
      </c>
      <c r="I12" s="60">
        <v>1</v>
      </c>
      <c r="J12" s="79">
        <v>22</v>
      </c>
      <c r="K12" s="81">
        <v>0</v>
      </c>
      <c r="L12" s="60">
        <v>8</v>
      </c>
      <c r="M12" s="63">
        <v>8</v>
      </c>
      <c r="N12" s="79">
        <v>65.75</v>
      </c>
      <c r="O12" s="83">
        <v>7</v>
      </c>
      <c r="P12" s="83">
        <v>5</v>
      </c>
      <c r="Q12" s="62">
        <v>32</v>
      </c>
      <c r="R12" s="63">
        <v>0</v>
      </c>
      <c r="S12" s="60">
        <v>0</v>
      </c>
      <c r="T12" s="63">
        <v>0</v>
      </c>
      <c r="U12" s="79">
        <v>58</v>
      </c>
      <c r="V12" s="84">
        <v>65.75</v>
      </c>
      <c r="W12" s="85" t="s">
        <v>104</v>
      </c>
    </row>
    <row r="13" spans="1:23" ht="18" customHeight="1">
      <c r="A13" s="76"/>
      <c r="B13" s="76">
        <v>6</v>
      </c>
      <c r="C13" s="77">
        <v>26</v>
      </c>
      <c r="D13" s="78" t="s">
        <v>263</v>
      </c>
      <c r="E13" s="78" t="s">
        <v>264</v>
      </c>
      <c r="F13" s="78" t="s">
        <v>115</v>
      </c>
      <c r="G13" s="79">
        <v>66</v>
      </c>
      <c r="H13" s="80" t="s">
        <v>145</v>
      </c>
      <c r="I13" s="60">
        <v>1</v>
      </c>
      <c r="J13" s="79">
        <v>22</v>
      </c>
      <c r="K13" s="81">
        <v>0</v>
      </c>
      <c r="L13" s="60">
        <v>0</v>
      </c>
      <c r="M13" s="63">
        <v>0</v>
      </c>
      <c r="N13" s="79">
        <v>66</v>
      </c>
      <c r="O13" s="83">
        <v>8</v>
      </c>
      <c r="P13" s="83">
        <v>6</v>
      </c>
      <c r="Q13" s="62">
        <v>18</v>
      </c>
      <c r="R13" s="63">
        <v>0</v>
      </c>
      <c r="S13" s="60">
        <v>0</v>
      </c>
      <c r="T13" s="63">
        <v>0</v>
      </c>
      <c r="U13" s="79">
        <v>12</v>
      </c>
      <c r="V13" s="84">
        <v>66</v>
      </c>
      <c r="W13" s="85" t="s">
        <v>104</v>
      </c>
    </row>
    <row r="14" spans="1:23" ht="18" customHeight="1">
      <c r="A14" s="76"/>
      <c r="B14" s="76">
        <v>7</v>
      </c>
      <c r="C14" s="77">
        <v>10</v>
      </c>
      <c r="D14" s="78" t="s">
        <v>233</v>
      </c>
      <c r="E14" s="78" t="s">
        <v>35</v>
      </c>
      <c r="F14" s="78" t="s">
        <v>36</v>
      </c>
      <c r="G14" s="79">
        <v>62.25</v>
      </c>
      <c r="H14" s="80" t="s">
        <v>282</v>
      </c>
      <c r="I14" s="60">
        <v>1</v>
      </c>
      <c r="J14" s="79">
        <v>15</v>
      </c>
      <c r="K14" s="81">
        <v>0</v>
      </c>
      <c r="L14" s="60">
        <v>8</v>
      </c>
      <c r="M14" s="63">
        <v>8</v>
      </c>
      <c r="N14" s="79">
        <v>70.25</v>
      </c>
      <c r="O14" s="83">
        <v>12</v>
      </c>
      <c r="P14" s="83">
        <v>5</v>
      </c>
      <c r="Q14" s="62">
        <v>44</v>
      </c>
      <c r="R14" s="63">
        <v>0</v>
      </c>
      <c r="S14" s="60">
        <v>0</v>
      </c>
      <c r="T14" s="63">
        <v>0</v>
      </c>
      <c r="U14" s="79">
        <v>46</v>
      </c>
      <c r="V14" s="84">
        <v>70.25</v>
      </c>
      <c r="W14" s="85" t="s">
        <v>104</v>
      </c>
    </row>
    <row r="15" spans="1:23" ht="18" customHeight="1">
      <c r="A15" s="76"/>
      <c r="B15" s="76">
        <v>8</v>
      </c>
      <c r="C15" s="77">
        <v>16</v>
      </c>
      <c r="D15" s="78" t="s">
        <v>244</v>
      </c>
      <c r="E15" s="78" t="s">
        <v>245</v>
      </c>
      <c r="F15" s="78" t="s">
        <v>246</v>
      </c>
      <c r="G15" s="79">
        <v>65.625</v>
      </c>
      <c r="H15" s="80" t="s">
        <v>139</v>
      </c>
      <c r="I15" s="60">
        <v>1</v>
      </c>
      <c r="J15" s="79">
        <v>29</v>
      </c>
      <c r="K15" s="81">
        <v>6</v>
      </c>
      <c r="L15" s="60">
        <v>0</v>
      </c>
      <c r="M15" s="63">
        <v>6</v>
      </c>
      <c r="N15" s="79">
        <v>71.625</v>
      </c>
      <c r="O15" s="83">
        <v>14</v>
      </c>
      <c r="P15" s="83">
        <v>6</v>
      </c>
      <c r="Q15" s="62">
        <v>6</v>
      </c>
      <c r="R15" s="63">
        <v>0</v>
      </c>
      <c r="S15" s="60">
        <v>0</v>
      </c>
      <c r="T15" s="63">
        <v>0</v>
      </c>
      <c r="U15" s="79">
        <v>24</v>
      </c>
      <c r="V15" s="84">
        <v>71.625</v>
      </c>
      <c r="W15" s="85" t="s">
        <v>104</v>
      </c>
    </row>
    <row r="16" spans="1:23" ht="18" customHeight="1">
      <c r="A16" s="76"/>
      <c r="B16" s="76">
        <v>9</v>
      </c>
      <c r="C16" s="77">
        <v>17</v>
      </c>
      <c r="D16" s="78" t="s">
        <v>247</v>
      </c>
      <c r="E16" s="78" t="s">
        <v>158</v>
      </c>
      <c r="F16" s="78" t="s">
        <v>115</v>
      </c>
      <c r="G16" s="79">
        <v>59.25</v>
      </c>
      <c r="H16" s="80">
        <v>6</v>
      </c>
      <c r="I16" s="60">
        <v>1</v>
      </c>
      <c r="J16" s="79">
        <v>26</v>
      </c>
      <c r="K16" s="81">
        <v>3</v>
      </c>
      <c r="L16" s="60">
        <v>12</v>
      </c>
      <c r="M16" s="63">
        <v>15</v>
      </c>
      <c r="N16" s="79">
        <v>74.25</v>
      </c>
      <c r="O16" s="83" t="s">
        <v>283</v>
      </c>
      <c r="P16" s="83">
        <v>6</v>
      </c>
      <c r="Q16" s="62">
        <v>12</v>
      </c>
      <c r="R16" s="63">
        <v>0</v>
      </c>
      <c r="S16" s="60">
        <v>0</v>
      </c>
      <c r="T16" s="63">
        <v>0</v>
      </c>
      <c r="U16" s="79">
        <v>18</v>
      </c>
      <c r="V16" s="84">
        <v>74.25</v>
      </c>
      <c r="W16" s="85" t="s">
        <v>104</v>
      </c>
    </row>
    <row r="17" spans="1:23" ht="18" customHeight="1">
      <c r="A17" s="76"/>
      <c r="B17" s="76">
        <v>10</v>
      </c>
      <c r="C17" s="77">
        <v>25</v>
      </c>
      <c r="D17" s="78" t="s">
        <v>261</v>
      </c>
      <c r="E17" s="78" t="s">
        <v>262</v>
      </c>
      <c r="F17" s="78" t="s">
        <v>115</v>
      </c>
      <c r="G17" s="79">
        <v>63.75</v>
      </c>
      <c r="H17" s="80" t="s">
        <v>284</v>
      </c>
      <c r="I17" s="60">
        <v>1</v>
      </c>
      <c r="J17" s="79">
        <v>19</v>
      </c>
      <c r="K17" s="81">
        <v>0</v>
      </c>
      <c r="L17" s="60">
        <v>12</v>
      </c>
      <c r="M17" s="63">
        <v>12</v>
      </c>
      <c r="N17" s="79">
        <v>75.75</v>
      </c>
      <c r="O17" s="83">
        <v>18</v>
      </c>
      <c r="P17" s="83">
        <v>6</v>
      </c>
      <c r="Q17" s="62">
        <v>3</v>
      </c>
      <c r="R17" s="63">
        <v>0</v>
      </c>
      <c r="S17" s="60">
        <v>0</v>
      </c>
      <c r="T17" s="63">
        <v>0</v>
      </c>
      <c r="U17" s="79">
        <v>27</v>
      </c>
      <c r="V17" s="84">
        <v>75.75</v>
      </c>
      <c r="W17" s="85" t="s">
        <v>104</v>
      </c>
    </row>
    <row r="18" spans="1:23" ht="18" customHeight="1">
      <c r="A18" s="76"/>
      <c r="B18" s="76">
        <v>11</v>
      </c>
      <c r="C18" s="77">
        <v>20</v>
      </c>
      <c r="D18" s="78" t="s">
        <v>253</v>
      </c>
      <c r="E18" s="78" t="s">
        <v>127</v>
      </c>
      <c r="F18" s="78" t="s">
        <v>115</v>
      </c>
      <c r="G18" s="79">
        <v>64.875</v>
      </c>
      <c r="H18" s="80">
        <v>20</v>
      </c>
      <c r="I18" s="60">
        <v>1</v>
      </c>
      <c r="J18" s="79">
        <v>26</v>
      </c>
      <c r="K18" s="81">
        <v>3</v>
      </c>
      <c r="L18" s="60">
        <v>8</v>
      </c>
      <c r="M18" s="63">
        <v>11</v>
      </c>
      <c r="N18" s="79">
        <v>75.875</v>
      </c>
      <c r="O18" s="83">
        <v>19</v>
      </c>
      <c r="P18" s="83">
        <v>5</v>
      </c>
      <c r="Q18" s="62">
        <v>38</v>
      </c>
      <c r="R18" s="63">
        <v>0</v>
      </c>
      <c r="S18" s="60">
        <v>0</v>
      </c>
      <c r="T18" s="63">
        <v>0</v>
      </c>
      <c r="U18" s="79">
        <v>52</v>
      </c>
      <c r="V18" s="84">
        <v>75.875</v>
      </c>
      <c r="W18" s="85" t="s">
        <v>104</v>
      </c>
    </row>
    <row r="19" spans="1:23" ht="18" customHeight="1">
      <c r="A19" s="76"/>
      <c r="B19" s="76">
        <v>12</v>
      </c>
      <c r="C19" s="77">
        <v>1</v>
      </c>
      <c r="D19" s="78" t="s">
        <v>220</v>
      </c>
      <c r="E19" s="78" t="s">
        <v>117</v>
      </c>
      <c r="F19" s="78" t="s">
        <v>42</v>
      </c>
      <c r="G19" s="79">
        <v>64.125</v>
      </c>
      <c r="H19" s="80">
        <v>18</v>
      </c>
      <c r="I19" s="60">
        <v>1</v>
      </c>
      <c r="J19" s="79">
        <v>28</v>
      </c>
      <c r="K19" s="81">
        <v>5</v>
      </c>
      <c r="L19" s="60">
        <v>8</v>
      </c>
      <c r="M19" s="63">
        <v>13</v>
      </c>
      <c r="N19" s="79">
        <v>77.125</v>
      </c>
      <c r="O19" s="83">
        <v>21</v>
      </c>
      <c r="P19" s="83">
        <v>6</v>
      </c>
      <c r="Q19" s="62">
        <v>17</v>
      </c>
      <c r="R19" s="63">
        <v>0</v>
      </c>
      <c r="S19" s="60">
        <v>0</v>
      </c>
      <c r="T19" s="63">
        <v>0</v>
      </c>
      <c r="U19" s="79">
        <v>13</v>
      </c>
      <c r="V19" s="84">
        <v>77.125</v>
      </c>
      <c r="W19" s="85" t="s">
        <v>104</v>
      </c>
    </row>
    <row r="20" spans="1:23" ht="18" customHeight="1">
      <c r="A20" s="76"/>
      <c r="B20" s="76">
        <v>13</v>
      </c>
      <c r="C20" s="77">
        <v>24</v>
      </c>
      <c r="D20" s="78" t="s">
        <v>259</v>
      </c>
      <c r="E20" s="78" t="s">
        <v>260</v>
      </c>
      <c r="F20" s="78" t="s">
        <v>168</v>
      </c>
      <c r="G20" s="79">
        <v>72</v>
      </c>
      <c r="H20" s="80">
        <v>27</v>
      </c>
      <c r="I20" s="60">
        <v>1</v>
      </c>
      <c r="J20" s="79">
        <v>29</v>
      </c>
      <c r="K20" s="81">
        <v>6</v>
      </c>
      <c r="L20" s="60">
        <v>4</v>
      </c>
      <c r="M20" s="63">
        <v>10</v>
      </c>
      <c r="N20" s="79">
        <v>82</v>
      </c>
      <c r="O20" s="83">
        <v>22</v>
      </c>
      <c r="P20" s="83">
        <v>6</v>
      </c>
      <c r="Q20" s="62">
        <v>6</v>
      </c>
      <c r="R20" s="63">
        <v>0</v>
      </c>
      <c r="S20" s="60">
        <v>0</v>
      </c>
      <c r="T20" s="63">
        <v>0</v>
      </c>
      <c r="U20" s="79">
        <v>24</v>
      </c>
      <c r="V20" s="84">
        <v>82</v>
      </c>
      <c r="W20" s="85" t="s">
        <v>104</v>
      </c>
    </row>
    <row r="21" spans="1:23" ht="18" customHeight="1">
      <c r="A21" s="76"/>
      <c r="B21" s="76">
        <v>14</v>
      </c>
      <c r="C21" s="77">
        <v>7</v>
      </c>
      <c r="D21" s="78" t="s">
        <v>227</v>
      </c>
      <c r="E21" s="78" t="s">
        <v>228</v>
      </c>
      <c r="F21" s="78" t="s">
        <v>39</v>
      </c>
      <c r="G21" s="79">
        <v>64.5</v>
      </c>
      <c r="H21" s="80">
        <v>19</v>
      </c>
      <c r="I21" s="60">
        <v>1</v>
      </c>
      <c r="J21" s="79">
        <v>33</v>
      </c>
      <c r="K21" s="81">
        <v>10</v>
      </c>
      <c r="L21" s="60">
        <v>12</v>
      </c>
      <c r="M21" s="63">
        <v>22</v>
      </c>
      <c r="N21" s="79">
        <v>86.5</v>
      </c>
      <c r="O21" s="83">
        <v>23</v>
      </c>
      <c r="P21" s="83">
        <v>5</v>
      </c>
      <c r="Q21" s="62">
        <v>47</v>
      </c>
      <c r="R21" s="63">
        <v>0</v>
      </c>
      <c r="S21" s="60">
        <v>0</v>
      </c>
      <c r="T21" s="63">
        <v>0</v>
      </c>
      <c r="U21" s="79">
        <v>43</v>
      </c>
      <c r="V21" s="84">
        <v>86.5</v>
      </c>
      <c r="W21" s="85" t="s">
        <v>104</v>
      </c>
    </row>
    <row r="22" spans="1:23" ht="18" customHeight="1">
      <c r="A22" s="76"/>
      <c r="B22" s="76">
        <v>15</v>
      </c>
      <c r="C22" s="77">
        <v>9</v>
      </c>
      <c r="D22" s="78" t="s">
        <v>231</v>
      </c>
      <c r="E22" s="78" t="s">
        <v>232</v>
      </c>
      <c r="F22" s="78" t="s">
        <v>168</v>
      </c>
      <c r="G22" s="79">
        <v>62.25</v>
      </c>
      <c r="H22" s="80" t="s">
        <v>282</v>
      </c>
      <c r="I22" s="60">
        <v>1</v>
      </c>
      <c r="J22" s="79">
        <v>23</v>
      </c>
      <c r="K22" s="81">
        <v>0</v>
      </c>
      <c r="L22" s="60">
        <v>4</v>
      </c>
      <c r="M22" s="63">
        <v>4</v>
      </c>
      <c r="N22" s="79">
        <v>66.25</v>
      </c>
      <c r="O22" s="83">
        <v>10</v>
      </c>
      <c r="P22" s="83">
        <v>6</v>
      </c>
      <c r="Q22" s="62">
        <v>51</v>
      </c>
      <c r="R22" s="63">
        <v>8.4</v>
      </c>
      <c r="S22" s="60">
        <v>20</v>
      </c>
      <c r="T22" s="63">
        <v>28.4</v>
      </c>
      <c r="U22" s="79">
        <v>-21</v>
      </c>
      <c r="V22" s="84">
        <v>94.65</v>
      </c>
      <c r="W22" s="85" t="s">
        <v>104</v>
      </c>
    </row>
    <row r="23" spans="1:23" ht="18" customHeight="1">
      <c r="A23" s="76"/>
      <c r="B23" s="76">
        <v>16</v>
      </c>
      <c r="C23" s="77">
        <v>11</v>
      </c>
      <c r="D23" s="78" t="s">
        <v>234</v>
      </c>
      <c r="E23" s="78" t="s">
        <v>235</v>
      </c>
      <c r="F23" s="78" t="s">
        <v>190</v>
      </c>
      <c r="G23" s="79">
        <v>63.75</v>
      </c>
      <c r="H23" s="80" t="s">
        <v>284</v>
      </c>
      <c r="I23" s="60">
        <v>1</v>
      </c>
      <c r="J23" s="79">
        <v>34</v>
      </c>
      <c r="K23" s="81">
        <v>11</v>
      </c>
      <c r="L23" s="60">
        <v>12</v>
      </c>
      <c r="M23" s="63">
        <v>23</v>
      </c>
      <c r="N23" s="79">
        <v>86.75</v>
      </c>
      <c r="O23" s="83">
        <v>24</v>
      </c>
      <c r="P23" s="83">
        <v>6</v>
      </c>
      <c r="Q23" s="62">
        <v>59</v>
      </c>
      <c r="R23" s="63">
        <v>11.6</v>
      </c>
      <c r="S23" s="60">
        <v>0</v>
      </c>
      <c r="T23" s="63">
        <v>11.6</v>
      </c>
      <c r="U23" s="79">
        <v>-29</v>
      </c>
      <c r="V23" s="84">
        <v>98.35</v>
      </c>
      <c r="W23" s="85" t="s">
        <v>104</v>
      </c>
    </row>
    <row r="24" spans="1:23" ht="18" customHeight="1">
      <c r="A24" s="76"/>
      <c r="B24" s="76">
        <v>17</v>
      </c>
      <c r="C24" s="77">
        <v>5</v>
      </c>
      <c r="D24" s="78" t="s">
        <v>224</v>
      </c>
      <c r="E24" s="78" t="s">
        <v>51</v>
      </c>
      <c r="F24" s="78" t="s">
        <v>52</v>
      </c>
      <c r="G24" s="79">
        <v>58.125</v>
      </c>
      <c r="H24" s="80">
        <v>5</v>
      </c>
      <c r="I24" s="60">
        <v>1</v>
      </c>
      <c r="J24" s="79">
        <v>22</v>
      </c>
      <c r="K24" s="81">
        <v>0</v>
      </c>
      <c r="L24" s="60">
        <v>8</v>
      </c>
      <c r="M24" s="63">
        <v>8</v>
      </c>
      <c r="N24" s="79">
        <v>66.125</v>
      </c>
      <c r="O24" s="83">
        <v>9</v>
      </c>
      <c r="P24" s="83">
        <v>7</v>
      </c>
      <c r="Q24" s="62">
        <v>31</v>
      </c>
      <c r="R24" s="63">
        <v>24.4</v>
      </c>
      <c r="S24" s="60">
        <v>20</v>
      </c>
      <c r="T24" s="63">
        <v>44.4</v>
      </c>
      <c r="U24" s="79">
        <v>-61</v>
      </c>
      <c r="V24" s="84">
        <v>110.525</v>
      </c>
      <c r="W24" s="85" t="s">
        <v>104</v>
      </c>
    </row>
    <row r="25" spans="1:23" ht="18" customHeight="1">
      <c r="A25" s="76"/>
      <c r="B25" s="76">
        <v>18</v>
      </c>
      <c r="C25" s="77">
        <v>2</v>
      </c>
      <c r="D25" s="78" t="s">
        <v>221</v>
      </c>
      <c r="E25" s="78" t="s">
        <v>127</v>
      </c>
      <c r="F25" s="78" t="s">
        <v>115</v>
      </c>
      <c r="G25" s="79">
        <v>63.75</v>
      </c>
      <c r="H25" s="80" t="s">
        <v>284</v>
      </c>
      <c r="I25" s="60">
        <v>1</v>
      </c>
      <c r="J25" s="79">
        <v>46</v>
      </c>
      <c r="K25" s="81">
        <v>23</v>
      </c>
      <c r="L25" s="60">
        <v>24</v>
      </c>
      <c r="M25" s="63">
        <v>47</v>
      </c>
      <c r="N25" s="79">
        <v>110.75</v>
      </c>
      <c r="O25" s="83">
        <v>26</v>
      </c>
      <c r="P25" s="83">
        <v>6</v>
      </c>
      <c r="Q25" s="62">
        <v>23</v>
      </c>
      <c r="R25" s="63">
        <v>0</v>
      </c>
      <c r="S25" s="60">
        <v>40</v>
      </c>
      <c r="T25" s="63">
        <v>40</v>
      </c>
      <c r="U25" s="79">
        <v>7</v>
      </c>
      <c r="V25" s="84">
        <v>150.75</v>
      </c>
      <c r="W25" s="85" t="s">
        <v>104</v>
      </c>
    </row>
    <row r="26" spans="1:23" ht="18" customHeight="1">
      <c r="A26" s="76"/>
      <c r="B26" s="76">
        <v>19</v>
      </c>
      <c r="C26" s="77">
        <v>15</v>
      </c>
      <c r="D26" s="78" t="s">
        <v>243</v>
      </c>
      <c r="E26" s="78" t="s">
        <v>51</v>
      </c>
      <c r="F26" s="78" t="s">
        <v>52</v>
      </c>
      <c r="G26" s="79">
        <v>66.375</v>
      </c>
      <c r="H26" s="80">
        <v>25</v>
      </c>
      <c r="I26" s="60">
        <v>1</v>
      </c>
      <c r="J26" s="79">
        <v>15</v>
      </c>
      <c r="K26" s="81">
        <v>0</v>
      </c>
      <c r="L26" s="60">
        <v>4</v>
      </c>
      <c r="M26" s="63">
        <v>4</v>
      </c>
      <c r="N26" s="79">
        <v>70.375</v>
      </c>
      <c r="O26" s="83">
        <v>13</v>
      </c>
      <c r="P26" s="83">
        <v>7</v>
      </c>
      <c r="Q26" s="62">
        <v>37</v>
      </c>
      <c r="R26" s="63">
        <v>26.8</v>
      </c>
      <c r="S26" s="60">
        <v>85</v>
      </c>
      <c r="T26" s="63">
        <v>111.8</v>
      </c>
      <c r="U26" s="79">
        <v>-67</v>
      </c>
      <c r="V26" s="84">
        <v>182.175</v>
      </c>
      <c r="W26" s="85" t="s">
        <v>104</v>
      </c>
    </row>
    <row r="27" spans="1:23" ht="18" customHeight="1">
      <c r="A27" s="76"/>
      <c r="B27" s="76">
        <v>20</v>
      </c>
      <c r="C27" s="77">
        <v>23</v>
      </c>
      <c r="D27" s="78" t="s">
        <v>257</v>
      </c>
      <c r="E27" s="78" t="s">
        <v>258</v>
      </c>
      <c r="F27" s="78" t="s">
        <v>39</v>
      </c>
      <c r="G27" s="79">
        <v>74.25</v>
      </c>
      <c r="H27" s="80">
        <v>28</v>
      </c>
      <c r="I27" s="60">
        <v>1</v>
      </c>
      <c r="J27" s="79">
        <v>9</v>
      </c>
      <c r="K27" s="81">
        <v>0</v>
      </c>
      <c r="L27" s="60">
        <v>0</v>
      </c>
      <c r="M27" s="63">
        <v>0</v>
      </c>
      <c r="N27" s="79">
        <v>74.25</v>
      </c>
      <c r="O27" s="83" t="s">
        <v>283</v>
      </c>
      <c r="P27" s="83">
        <v>8</v>
      </c>
      <c r="Q27" s="62">
        <v>26</v>
      </c>
      <c r="R27" s="63">
        <v>46.4</v>
      </c>
      <c r="S27" s="60">
        <v>80</v>
      </c>
      <c r="T27" s="63">
        <v>126.4</v>
      </c>
      <c r="U27" s="79">
        <v>-116</v>
      </c>
      <c r="V27" s="84">
        <v>200.65</v>
      </c>
      <c r="W27" s="85" t="s">
        <v>104</v>
      </c>
    </row>
    <row r="28" spans="1:23" ht="18" customHeight="1">
      <c r="A28" s="76"/>
      <c r="B28" s="76"/>
      <c r="C28" s="77">
        <v>3</v>
      </c>
      <c r="D28" s="78" t="s">
        <v>222</v>
      </c>
      <c r="E28" s="78" t="s">
        <v>192</v>
      </c>
      <c r="F28" s="78" t="s">
        <v>115</v>
      </c>
      <c r="G28" s="79">
        <v>61.5</v>
      </c>
      <c r="H28" s="80">
        <v>11</v>
      </c>
      <c r="I28" s="60">
        <v>1</v>
      </c>
      <c r="J28" s="79">
        <v>56</v>
      </c>
      <c r="K28" s="81">
        <v>33</v>
      </c>
      <c r="L28" s="60">
        <v>20</v>
      </c>
      <c r="M28" s="63">
        <v>53</v>
      </c>
      <c r="N28" s="79">
        <v>114.5</v>
      </c>
      <c r="O28" s="83">
        <v>27</v>
      </c>
      <c r="P28" s="83" t="s">
        <v>43</v>
      </c>
      <c r="Q28" s="62" t="s">
        <v>43</v>
      </c>
      <c r="R28" s="63" t="s">
        <v>43</v>
      </c>
      <c r="S28" s="60" t="s">
        <v>43</v>
      </c>
      <c r="T28" s="63" t="s">
        <v>43</v>
      </c>
      <c r="U28" s="79" t="s">
        <v>43</v>
      </c>
      <c r="V28" s="84" t="s">
        <v>43</v>
      </c>
      <c r="W28" s="85" t="s">
        <v>107</v>
      </c>
    </row>
    <row r="29" spans="1:23" ht="18" customHeight="1">
      <c r="A29" s="76"/>
      <c r="B29" s="76"/>
      <c r="C29" s="77">
        <v>6</v>
      </c>
      <c r="D29" s="78" t="s">
        <v>225</v>
      </c>
      <c r="E29" s="78" t="s">
        <v>226</v>
      </c>
      <c r="F29" s="78" t="s">
        <v>39</v>
      </c>
      <c r="G29" s="79">
        <v>66</v>
      </c>
      <c r="H29" s="80" t="s">
        <v>145</v>
      </c>
      <c r="I29" s="60">
        <v>1</v>
      </c>
      <c r="J29" s="79">
        <v>24</v>
      </c>
      <c r="K29" s="81">
        <v>1</v>
      </c>
      <c r="L29" s="60">
        <v>0</v>
      </c>
      <c r="M29" s="63">
        <v>1</v>
      </c>
      <c r="N29" s="79">
        <v>67</v>
      </c>
      <c r="O29" s="83">
        <v>11</v>
      </c>
      <c r="P29" s="83" t="s">
        <v>43</v>
      </c>
      <c r="Q29" s="62" t="s">
        <v>43</v>
      </c>
      <c r="R29" s="63" t="s">
        <v>43</v>
      </c>
      <c r="S29" s="60" t="s">
        <v>43</v>
      </c>
      <c r="T29" s="63" t="s">
        <v>43</v>
      </c>
      <c r="U29" s="79" t="s">
        <v>43</v>
      </c>
      <c r="V29" s="84" t="s">
        <v>43</v>
      </c>
      <c r="W29" s="85" t="s">
        <v>285</v>
      </c>
    </row>
    <row r="30" spans="1:23" ht="18" customHeight="1">
      <c r="A30" s="76"/>
      <c r="B30" s="76"/>
      <c r="C30" s="77">
        <v>13</v>
      </c>
      <c r="D30" s="78" t="s">
        <v>239</v>
      </c>
      <c r="E30" s="78" t="s">
        <v>240</v>
      </c>
      <c r="F30" s="78" t="s">
        <v>241</v>
      </c>
      <c r="G30" s="79">
        <v>61.125</v>
      </c>
      <c r="H30" s="80" t="s">
        <v>286</v>
      </c>
      <c r="I30" s="60">
        <v>1</v>
      </c>
      <c r="J30" s="79">
        <v>20</v>
      </c>
      <c r="K30" s="81">
        <v>0</v>
      </c>
      <c r="L30" s="60">
        <v>12</v>
      </c>
      <c r="M30" s="63">
        <v>12</v>
      </c>
      <c r="N30" s="79">
        <v>73.125</v>
      </c>
      <c r="O30" s="83">
        <v>15</v>
      </c>
      <c r="P30" s="83" t="s">
        <v>43</v>
      </c>
      <c r="Q30" s="62" t="s">
        <v>43</v>
      </c>
      <c r="R30" s="63" t="s">
        <v>43</v>
      </c>
      <c r="S30" s="60" t="s">
        <v>43</v>
      </c>
      <c r="T30" s="63" t="s">
        <v>43</v>
      </c>
      <c r="U30" s="79" t="s">
        <v>43</v>
      </c>
      <c r="V30" s="84" t="s">
        <v>43</v>
      </c>
      <c r="W30" s="85" t="s">
        <v>285</v>
      </c>
    </row>
    <row r="31" spans="1:23" ht="18" customHeight="1">
      <c r="A31" s="76"/>
      <c r="B31" s="76"/>
      <c r="C31" s="77">
        <v>19</v>
      </c>
      <c r="D31" s="78" t="s">
        <v>250</v>
      </c>
      <c r="E31" s="78" t="s">
        <v>251</v>
      </c>
      <c r="F31" s="78" t="s">
        <v>252</v>
      </c>
      <c r="G31" s="79">
        <v>61.125</v>
      </c>
      <c r="H31" s="80" t="s">
        <v>286</v>
      </c>
      <c r="I31" s="60">
        <v>1</v>
      </c>
      <c r="J31" s="79">
        <v>25</v>
      </c>
      <c r="K31" s="81">
        <v>2</v>
      </c>
      <c r="L31" s="60">
        <v>0</v>
      </c>
      <c r="M31" s="63">
        <v>2</v>
      </c>
      <c r="N31" s="79">
        <v>63.125</v>
      </c>
      <c r="O31" s="83">
        <v>4</v>
      </c>
      <c r="P31" s="83" t="s">
        <v>43</v>
      </c>
      <c r="Q31" s="62" t="s">
        <v>43</v>
      </c>
      <c r="R31" s="63" t="s">
        <v>43</v>
      </c>
      <c r="S31" s="60" t="s">
        <v>43</v>
      </c>
      <c r="T31" s="63" t="s">
        <v>43</v>
      </c>
      <c r="U31" s="79" t="s">
        <v>43</v>
      </c>
      <c r="V31" s="84" t="s">
        <v>43</v>
      </c>
      <c r="W31" s="85" t="s">
        <v>107</v>
      </c>
    </row>
    <row r="32" spans="1:23" ht="18" customHeight="1">
      <c r="A32" s="76"/>
      <c r="B32" s="76"/>
      <c r="C32" s="77">
        <v>21</v>
      </c>
      <c r="D32" s="78" t="s">
        <v>254</v>
      </c>
      <c r="E32" s="78" t="s">
        <v>114</v>
      </c>
      <c r="F32" s="78" t="s">
        <v>115</v>
      </c>
      <c r="G32" s="79">
        <v>48</v>
      </c>
      <c r="H32" s="80">
        <v>1</v>
      </c>
      <c r="I32" s="60">
        <v>1</v>
      </c>
      <c r="J32" s="79">
        <v>24</v>
      </c>
      <c r="K32" s="81">
        <v>1</v>
      </c>
      <c r="L32" s="60">
        <v>4</v>
      </c>
      <c r="M32" s="63">
        <v>5</v>
      </c>
      <c r="N32" s="79">
        <v>53</v>
      </c>
      <c r="O32" s="83">
        <v>2</v>
      </c>
      <c r="P32" s="83" t="s">
        <v>43</v>
      </c>
      <c r="Q32" s="62" t="s">
        <v>43</v>
      </c>
      <c r="R32" s="63" t="s">
        <v>43</v>
      </c>
      <c r="S32" s="60" t="s">
        <v>43</v>
      </c>
      <c r="T32" s="63" t="s">
        <v>43</v>
      </c>
      <c r="U32" s="79" t="s">
        <v>43</v>
      </c>
      <c r="V32" s="84" t="s">
        <v>43</v>
      </c>
      <c r="W32" s="85" t="s">
        <v>107</v>
      </c>
    </row>
    <row r="33" spans="1:23" ht="18" customHeight="1">
      <c r="A33" s="76"/>
      <c r="B33" s="76"/>
      <c r="C33" s="77">
        <v>22</v>
      </c>
      <c r="D33" s="78" t="s">
        <v>255</v>
      </c>
      <c r="E33" s="78" t="s">
        <v>256</v>
      </c>
      <c r="F33" s="78" t="s">
        <v>115</v>
      </c>
      <c r="G33" s="79">
        <v>63.375</v>
      </c>
      <c r="H33" s="80">
        <v>14</v>
      </c>
      <c r="I33" s="60">
        <v>1</v>
      </c>
      <c r="J33" s="79">
        <v>32</v>
      </c>
      <c r="K33" s="81">
        <v>9</v>
      </c>
      <c r="L33" s="60">
        <v>16</v>
      </c>
      <c r="M33" s="63">
        <v>25</v>
      </c>
      <c r="N33" s="79">
        <v>88.375</v>
      </c>
      <c r="O33" s="83">
        <v>25</v>
      </c>
      <c r="P33" s="83" t="s">
        <v>43</v>
      </c>
      <c r="Q33" s="62" t="s">
        <v>43</v>
      </c>
      <c r="R33" s="63" t="s">
        <v>43</v>
      </c>
      <c r="S33" s="60" t="s">
        <v>43</v>
      </c>
      <c r="T33" s="63" t="s">
        <v>43</v>
      </c>
      <c r="U33" s="79" t="s">
        <v>43</v>
      </c>
      <c r="V33" s="84" t="s">
        <v>43</v>
      </c>
      <c r="W33" s="85" t="s">
        <v>107</v>
      </c>
    </row>
    <row r="34" spans="1:23" ht="18" customHeight="1">
      <c r="A34" s="76"/>
      <c r="B34" s="76"/>
      <c r="C34" s="77">
        <v>28</v>
      </c>
      <c r="D34" s="78" t="s">
        <v>267</v>
      </c>
      <c r="E34" s="78" t="s">
        <v>251</v>
      </c>
      <c r="F34" s="78" t="s">
        <v>252</v>
      </c>
      <c r="G34" s="79">
        <v>68.25</v>
      </c>
      <c r="H34" s="80">
        <v>26</v>
      </c>
      <c r="I34" s="60">
        <v>1</v>
      </c>
      <c r="J34" s="79">
        <v>20</v>
      </c>
      <c r="K34" s="81">
        <v>0</v>
      </c>
      <c r="L34" s="60">
        <v>8</v>
      </c>
      <c r="M34" s="63">
        <v>8</v>
      </c>
      <c r="N34" s="79">
        <v>76.25</v>
      </c>
      <c r="O34" s="83">
        <v>20</v>
      </c>
      <c r="P34" s="83" t="s">
        <v>43</v>
      </c>
      <c r="Q34" s="62" t="s">
        <v>43</v>
      </c>
      <c r="R34" s="63" t="s">
        <v>43</v>
      </c>
      <c r="S34" s="60" t="s">
        <v>43</v>
      </c>
      <c r="T34" s="63" t="s">
        <v>43</v>
      </c>
      <c r="U34" s="79" t="s">
        <v>43</v>
      </c>
      <c r="V34" s="84" t="s">
        <v>43</v>
      </c>
      <c r="W34" s="85" t="s">
        <v>107</v>
      </c>
    </row>
    <row r="35" spans="1:23" ht="18" customHeight="1">
      <c r="A35" s="76"/>
      <c r="B35" s="76"/>
      <c r="C35" s="77">
        <v>27</v>
      </c>
      <c r="D35" s="78" t="s">
        <v>265</v>
      </c>
      <c r="E35" s="78" t="s">
        <v>266</v>
      </c>
      <c r="F35" s="78" t="s">
        <v>39</v>
      </c>
      <c r="G35" s="79">
        <v>60.375</v>
      </c>
      <c r="H35" s="80">
        <v>8</v>
      </c>
      <c r="I35" s="60" t="s">
        <v>43</v>
      </c>
      <c r="J35" s="79" t="s">
        <v>43</v>
      </c>
      <c r="K35" s="81" t="s">
        <v>43</v>
      </c>
      <c r="L35" s="60" t="s">
        <v>43</v>
      </c>
      <c r="M35" s="63" t="s">
        <v>43</v>
      </c>
      <c r="N35" s="79" t="s">
        <v>43</v>
      </c>
      <c r="O35" s="83" t="s">
        <v>43</v>
      </c>
      <c r="P35" s="83" t="s">
        <v>43</v>
      </c>
      <c r="Q35" s="62" t="s">
        <v>43</v>
      </c>
      <c r="R35" s="63" t="s">
        <v>43</v>
      </c>
      <c r="S35" s="60" t="s">
        <v>43</v>
      </c>
      <c r="T35" s="63" t="s">
        <v>43</v>
      </c>
      <c r="U35" s="79" t="s">
        <v>43</v>
      </c>
      <c r="V35" s="84" t="s">
        <v>43</v>
      </c>
      <c r="W35" s="85" t="s">
        <v>108</v>
      </c>
    </row>
    <row r="37" spans="3:22" ht="13.5" customHeight="1">
      <c r="C37" s="168" t="s">
        <v>109</v>
      </c>
      <c r="D37" s="168"/>
      <c r="E37" s="168"/>
      <c r="F37" s="168"/>
      <c r="G37" s="168"/>
      <c r="H37" s="168"/>
      <c r="I37" s="168"/>
      <c r="N37" s="87"/>
      <c r="O37" s="87"/>
      <c r="P37" s="168" t="s">
        <v>17</v>
      </c>
      <c r="Q37" s="168"/>
      <c r="R37" s="168"/>
      <c r="S37" s="168"/>
      <c r="T37" s="168"/>
      <c r="U37" s="168"/>
      <c r="V37" s="168"/>
    </row>
    <row r="38" spans="3:22" ht="17.25" customHeight="1">
      <c r="C38" s="167" t="s">
        <v>218</v>
      </c>
      <c r="D38" s="167"/>
      <c r="E38" s="167"/>
      <c r="F38" s="167"/>
      <c r="G38" s="167"/>
      <c r="H38" s="167"/>
      <c r="I38" s="167"/>
      <c r="N38" s="87"/>
      <c r="O38" s="87"/>
      <c r="P38" s="167" t="s">
        <v>20</v>
      </c>
      <c r="Q38" s="167"/>
      <c r="R38" s="167"/>
      <c r="S38" s="167"/>
      <c r="T38" s="167"/>
      <c r="U38" s="167"/>
      <c r="V38" s="167"/>
    </row>
    <row r="39" spans="1:23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</row>
    <row r="40" spans="4:19" ht="12.75">
      <c r="D40" s="109"/>
      <c r="E40" s="109"/>
      <c r="G40" s="109"/>
      <c r="H40" s="109"/>
      <c r="I40" s="109"/>
      <c r="J40" s="109"/>
      <c r="K40" s="109"/>
      <c r="L40" s="109"/>
      <c r="M40" s="109"/>
      <c r="N40" s="109"/>
      <c r="R40" s="2"/>
      <c r="S40" s="2"/>
    </row>
    <row r="41" spans="1:17" ht="12.75">
      <c r="A41" s="88"/>
      <c r="B41" s="88"/>
      <c r="C41" s="88"/>
      <c r="D41" s="109"/>
      <c r="E41" s="109"/>
      <c r="F41" s="88"/>
      <c r="O41" s="89"/>
      <c r="P41" s="89"/>
      <c r="Q41" s="2"/>
    </row>
    <row r="42" spans="1:16" ht="12.75">
      <c r="A42" s="88"/>
      <c r="B42" s="88"/>
      <c r="C42" s="88"/>
      <c r="D42" s="109"/>
      <c r="E42" s="109"/>
      <c r="F42" s="88"/>
      <c r="G42" s="6"/>
      <c r="H42" s="6"/>
      <c r="I42" s="6"/>
      <c r="J42" s="6"/>
      <c r="K42" s="6"/>
      <c r="L42" s="6"/>
      <c r="M42" s="6"/>
      <c r="N42" s="6"/>
      <c r="O42" s="88"/>
      <c r="P42" s="88"/>
    </row>
    <row r="43" spans="1:14" ht="12.75">
      <c r="A43" s="88"/>
      <c r="B43" s="88"/>
      <c r="C43" s="88"/>
      <c r="D43" s="109"/>
      <c r="E43" s="109"/>
      <c r="F43" s="88"/>
      <c r="G43" s="131"/>
      <c r="H43" s="131"/>
      <c r="I43" s="131"/>
      <c r="J43" s="131"/>
      <c r="K43" s="131"/>
      <c r="L43" s="131"/>
      <c r="M43" s="6"/>
      <c r="N43" s="6"/>
    </row>
    <row r="44" spans="1:14" ht="12.75">
      <c r="A44" s="88"/>
      <c r="B44" s="88"/>
      <c r="C44" s="88"/>
      <c r="D44" s="109"/>
      <c r="E44" s="109"/>
      <c r="F44" s="88"/>
      <c r="G44" s="109"/>
      <c r="H44" s="109"/>
      <c r="I44" s="109"/>
      <c r="J44" s="109"/>
      <c r="K44" s="109"/>
      <c r="L44" s="109"/>
      <c r="M44" s="109"/>
      <c r="N44" s="109"/>
    </row>
    <row r="45" spans="1:6" ht="12.75">
      <c r="A45" s="88"/>
      <c r="B45" s="88"/>
      <c r="C45" s="88"/>
      <c r="D45" s="109"/>
      <c r="E45" s="109"/>
      <c r="F45" s="88"/>
    </row>
    <row r="46" spans="1:16" ht="12.75">
      <c r="A46" s="88"/>
      <c r="B46" s="88"/>
      <c r="C46" s="88"/>
      <c r="D46" s="109"/>
      <c r="E46" s="109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2.75">
      <c r="A47" s="88"/>
      <c r="B47" s="88"/>
      <c r="C47" s="88"/>
      <c r="D47" s="109"/>
      <c r="E47" s="109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1:16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6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1:16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1:16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6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16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1:16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16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1:16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16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1:16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1:16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1:16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16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1:16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</sheetData>
  <sheetProtection password="C5C2" sheet="1" objects="1" scenarios="1"/>
  <mergeCells count="41">
    <mergeCell ref="A39:W39"/>
    <mergeCell ref="C5:C7"/>
    <mergeCell ref="B5:B7"/>
    <mergeCell ref="D40:E40"/>
    <mergeCell ref="A5:A7"/>
    <mergeCell ref="D41:E41"/>
    <mergeCell ref="G40:N40"/>
    <mergeCell ref="D42:E42"/>
    <mergeCell ref="W5:W7"/>
    <mergeCell ref="P38:V38"/>
    <mergeCell ref="P37:V37"/>
    <mergeCell ref="C37:I37"/>
    <mergeCell ref="C38:I38"/>
    <mergeCell ref="I6:K6"/>
    <mergeCell ref="D5:D7"/>
    <mergeCell ref="Q2:W3"/>
    <mergeCell ref="U5:U7"/>
    <mergeCell ref="V5:V7"/>
    <mergeCell ref="N5:O6"/>
    <mergeCell ref="F2:P3"/>
    <mergeCell ref="P5:T5"/>
    <mergeCell ref="P6:R6"/>
    <mergeCell ref="S6:S7"/>
    <mergeCell ref="T6:T7"/>
    <mergeCell ref="A1:F1"/>
    <mergeCell ref="I1:K1"/>
    <mergeCell ref="E5:E7"/>
    <mergeCell ref="I5:M5"/>
    <mergeCell ref="M6:M7"/>
    <mergeCell ref="A2:E2"/>
    <mergeCell ref="L6:L7"/>
    <mergeCell ref="F5:F7"/>
    <mergeCell ref="G5:H6"/>
    <mergeCell ref="A3:E3"/>
    <mergeCell ref="D46:E46"/>
    <mergeCell ref="D47:E47"/>
    <mergeCell ref="G44:N44"/>
    <mergeCell ref="G43:L43"/>
    <mergeCell ref="D43:E43"/>
    <mergeCell ref="D44:E44"/>
    <mergeCell ref="D45:E45"/>
  </mergeCells>
  <dataValidations count="7">
    <dataValidation allowBlank="1" showInputMessage="1" showErrorMessage="1" prompt="Podaj czas przejazdu w minutach i" sqref="I8:I29"/>
    <dataValidation allowBlank="1" showInputMessage="1" showErrorMessage="1" prompt="i czas przejazdu w sekundach" sqref="J8:J29"/>
    <dataValidation allowBlank="1" showInputMessage="1" showErrorMessage="1" prompt="Wpisz ilość punktów karnych na przeszkodach" sqref="L8:L29"/>
    <dataValidation allowBlank="1" showInputMessage="1" showErrorMessage="1" prompt="Wpisz nazwisko i imię" sqref="X38"/>
    <dataValidation type="textLength" allowBlank="1" showInputMessage="1" showErrorMessage="1" error="Komórka funkcyjna!" sqref="K8:K29 M8:M29 C8:E35">
      <formula1>0</formula1>
      <formula2>0</formula2>
    </dataValidation>
    <dataValidation type="textLength" operator="lessThan" allowBlank="1" showInputMessage="1" showErrorMessage="1" error="Funkcje pomocnicze nie kasować!!!" sqref="U1:U4 V1:W7 F1:T7 A1:E2 A4:A7 C4:E7 B4">
      <formula1>0</formula1>
    </dataValidation>
    <dataValidation type="list" allowBlank="1" showInputMessage="1" showErrorMessage="1" sqref="P38:V38 C38:I38 D47:E47 D40:N46">
      <formula1>Sędzia</formula1>
    </dataValidation>
  </dataValidations>
  <printOptions/>
  <pageMargins left="0.24" right="0.46" top="0.55" bottom="0.44" header="0.13" footer="0.19"/>
  <pageSetup horizontalDpi="300" verticalDpi="300" orientation="landscape" paperSize="9" r:id="rId1"/>
  <headerFooter alignWithMargins="0">
    <oddFooter>&amp;L&amp;6Opracowanie: Roman Opiela&amp;C&amp;8Wyniki końcowe KL CNC*  Strona: &amp;P&amp;R&amp;8Wydruk dnia: &amp;D   godz:  &amp;T</oddFooter>
  </headerFooter>
  <rowBreaks count="1" manualBreakCount="1">
    <brk id="21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1">
      <selection activeCell="C5" sqref="C5:C6"/>
    </sheetView>
  </sheetViews>
  <sheetFormatPr defaultColWidth="9.00390625" defaultRowHeight="12.75"/>
  <cols>
    <col min="1" max="1" width="4.625" style="3" customWidth="1"/>
    <col min="2" max="2" width="14.875" style="3" customWidth="1"/>
    <col min="3" max="3" width="16.375" style="3" customWidth="1"/>
    <col min="4" max="4" width="16.875" style="3" customWidth="1"/>
    <col min="5" max="5" width="3.875" style="3" customWidth="1"/>
    <col min="6" max="28" width="3.125" style="3" customWidth="1"/>
    <col min="29" max="29" width="4.50390625" style="3" customWidth="1"/>
    <col min="30" max="30" width="4.00390625" style="3" customWidth="1"/>
    <col min="31" max="31" width="5.875" style="3" customWidth="1"/>
    <col min="32" max="32" width="8.50390625" style="3" customWidth="1"/>
    <col min="33" max="33" width="10.625" style="3" hidden="1" customWidth="1"/>
    <col min="34" max="34" width="15.875" style="3" hidden="1" customWidth="1"/>
    <col min="35" max="35" width="17.50390625" style="3" hidden="1" customWidth="1"/>
    <col min="36" max="36" width="17.00390625" style="3" hidden="1" customWidth="1"/>
    <col min="37" max="37" width="11.875" style="3" hidden="1" customWidth="1"/>
    <col min="38" max="38" width="11.375" style="3" hidden="1" customWidth="1"/>
    <col min="39" max="39" width="0" style="3" hidden="1" customWidth="1"/>
    <col min="40" max="40" width="10.625" style="3" hidden="1" customWidth="1"/>
    <col min="41" max="41" width="17.00390625" style="3" hidden="1" customWidth="1"/>
    <col min="42" max="42" width="0" style="3" hidden="1" customWidth="1"/>
    <col min="43" max="16384" width="9.375" style="3" customWidth="1"/>
  </cols>
  <sheetData>
    <row r="1" spans="1:27" ht="78" customHeight="1">
      <c r="A1" s="68" t="str">
        <f>'[5]Lista start'!A1:C1</f>
        <v>Zawody Ogólnopolskie                                                                                                                         Oficjalne WKKW   Memoriał "Łupaszków"                                                                                                                        Jaroszówka 11- 12 września 2004</v>
      </c>
      <c r="B1" s="68"/>
      <c r="C1" s="68"/>
      <c r="D1" s="68"/>
      <c r="E1" s="1"/>
      <c r="F1" s="2"/>
      <c r="R1" s="157" t="s">
        <v>0</v>
      </c>
      <c r="S1" s="157"/>
      <c r="T1" s="157"/>
      <c r="U1" s="157"/>
      <c r="V1" s="157"/>
      <c r="W1" s="157"/>
      <c r="X1" s="157"/>
      <c r="Y1" s="157"/>
      <c r="Z1" s="157"/>
      <c r="AA1" s="157"/>
    </row>
    <row r="2" spans="1:32" ht="30.75" customHeight="1">
      <c r="A2" s="174" t="str">
        <f>'[5]Lista start'!A2:B2</f>
        <v>Kl. CNC**</v>
      </c>
      <c r="B2" s="199"/>
      <c r="C2" s="199"/>
      <c r="D2" s="170" t="str">
        <f>'[5]Ark. sędz.Ujeżdż.'!D2:Q3</f>
        <v>Ujeżdżenie A -zestawienie ocen                                                                                                       Program FEI-CIC** 2002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40" t="str">
        <f>'[5]Lista start'!E2</f>
        <v>Klub Jeździecki Ośrodek Sportów Konnych                                                                                                     i Stadnina Koni Jaroszówka                                                                                                                               </v>
      </c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2" ht="18.75" customHeight="1">
      <c r="A3" s="179" t="str">
        <f>'[5]Lista start'!A3:B3</f>
        <v>Sobota, 11 września  2004 r.</v>
      </c>
      <c r="B3" s="131"/>
      <c r="C3" s="131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</row>
    <row r="4" ht="12.75">
      <c r="M4" s="7"/>
    </row>
    <row r="5" spans="1:32" ht="20.25" customHeight="1">
      <c r="A5" s="184" t="s">
        <v>1</v>
      </c>
      <c r="B5" s="192" t="s">
        <v>2</v>
      </c>
      <c r="C5" s="46" t="s">
        <v>3</v>
      </c>
      <c r="D5" s="192" t="s">
        <v>4</v>
      </c>
      <c r="E5" s="184" t="s">
        <v>5</v>
      </c>
      <c r="F5" s="188" t="s">
        <v>6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90"/>
      <c r="AC5" s="117" t="s">
        <v>7</v>
      </c>
      <c r="AD5" s="186" t="s">
        <v>8</v>
      </c>
      <c r="AE5" s="49" t="s">
        <v>9</v>
      </c>
      <c r="AF5" s="136" t="s">
        <v>10</v>
      </c>
    </row>
    <row r="6" spans="1:32" ht="22.5" customHeight="1">
      <c r="A6" s="185"/>
      <c r="B6" s="46"/>
      <c r="C6" s="47"/>
      <c r="D6" s="46"/>
      <c r="E6" s="185"/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9">
        <v>19</v>
      </c>
      <c r="Y6" s="10">
        <v>1</v>
      </c>
      <c r="Z6" s="10">
        <v>2</v>
      </c>
      <c r="AA6" s="10">
        <v>3</v>
      </c>
      <c r="AB6" s="10">
        <v>4</v>
      </c>
      <c r="AC6" s="119"/>
      <c r="AD6" s="187"/>
      <c r="AE6" s="32"/>
      <c r="AF6" s="136"/>
    </row>
    <row r="7" spans="1:42" ht="12.75" customHeight="1">
      <c r="A7" s="191">
        <v>1</v>
      </c>
      <c r="B7" s="191" t="s">
        <v>288</v>
      </c>
      <c r="C7" s="191" t="s">
        <v>117</v>
      </c>
      <c r="D7" s="191" t="s">
        <v>42</v>
      </c>
      <c r="E7" s="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>
        <f aca="true" t="shared" si="0" ref="AD7:AD38">IF(AM7&gt;0,AM7,"")</f>
      </c>
      <c r="AE7" s="11" t="s">
        <v>43</v>
      </c>
      <c r="AF7" s="196"/>
      <c r="AG7" s="193" t="b">
        <f>ISNUMBER(#REF!)</f>
        <v>0</v>
      </c>
      <c r="AH7" s="193" t="b">
        <f>ISNONTEXT(AF7)</f>
        <v>1</v>
      </c>
      <c r="AI7" s="193" t="b">
        <f>AND('[5]Przegląd'!F7,AH7,(AM7+AM8+AM9)&gt;0,AN7)</f>
        <v>1</v>
      </c>
      <c r="AJ7" s="12" t="b">
        <f>'[5]Przegląd'!F7</f>
        <v>1</v>
      </c>
      <c r="AK7" s="13">
        <f aca="true" t="shared" si="1" ref="AK7:AK30">AC7</f>
        <v>0</v>
      </c>
      <c r="AL7" s="13" t="b">
        <f aca="true" t="shared" si="2" ref="AL7:AL30">IF(AK7&gt;14,FALSE,TRUE)</f>
        <v>1</v>
      </c>
      <c r="AM7" s="3">
        <f aca="true" t="shared" si="3" ref="AM7:AM30">SUM(F7:AB7)-AC7</f>
        <v>0</v>
      </c>
      <c r="AN7" s="193" t="b">
        <f>ISNUMBER(A7)</f>
        <v>1</v>
      </c>
      <c r="AO7" s="3" t="b">
        <f>AND(AH7,AJ7,AN7,AM7&gt;0,AL7,AH7)</f>
        <v>0</v>
      </c>
      <c r="AP7" s="14">
        <f aca="true" t="shared" si="4" ref="AP7:AP30">IF(AM7&gt;0,(AM7)/230*100,0)</f>
        <v>0</v>
      </c>
    </row>
    <row r="8" spans="1:42" ht="12.75">
      <c r="A8" s="191"/>
      <c r="B8" s="191"/>
      <c r="C8" s="191"/>
      <c r="D8" s="191"/>
      <c r="E8" s="8" t="s">
        <v>12</v>
      </c>
      <c r="F8" s="18">
        <v>5</v>
      </c>
      <c r="G8" s="18">
        <v>5</v>
      </c>
      <c r="H8" s="18">
        <v>5</v>
      </c>
      <c r="I8" s="18">
        <v>6</v>
      </c>
      <c r="J8" s="18">
        <v>5</v>
      </c>
      <c r="K8" s="18">
        <v>6</v>
      </c>
      <c r="L8" s="18">
        <v>5</v>
      </c>
      <c r="M8" s="18">
        <v>6</v>
      </c>
      <c r="N8" s="18">
        <v>7</v>
      </c>
      <c r="O8" s="18">
        <v>6</v>
      </c>
      <c r="P8" s="18">
        <v>4</v>
      </c>
      <c r="Q8" s="18">
        <v>6</v>
      </c>
      <c r="R8" s="18">
        <v>6</v>
      </c>
      <c r="S8" s="18">
        <v>5</v>
      </c>
      <c r="T8" s="18">
        <v>6</v>
      </c>
      <c r="U8" s="18">
        <v>7</v>
      </c>
      <c r="V8" s="18">
        <v>5</v>
      </c>
      <c r="W8" s="18">
        <v>6</v>
      </c>
      <c r="X8" s="18">
        <v>5</v>
      </c>
      <c r="Y8" s="18">
        <v>5</v>
      </c>
      <c r="Z8" s="18">
        <v>6</v>
      </c>
      <c r="AA8" s="18">
        <v>6</v>
      </c>
      <c r="AB8" s="18">
        <v>6</v>
      </c>
      <c r="AC8" s="18"/>
      <c r="AD8" s="18">
        <f t="shared" si="0"/>
        <v>129</v>
      </c>
      <c r="AE8" s="11">
        <v>56.086956521739125</v>
      </c>
      <c r="AF8" s="197"/>
      <c r="AG8" s="194"/>
      <c r="AH8" s="194"/>
      <c r="AI8" s="194"/>
      <c r="AJ8" s="12"/>
      <c r="AK8" s="13">
        <f t="shared" si="1"/>
        <v>0</v>
      </c>
      <c r="AL8" s="13" t="b">
        <f t="shared" si="2"/>
        <v>1</v>
      </c>
      <c r="AM8" s="3">
        <f t="shared" si="3"/>
        <v>129</v>
      </c>
      <c r="AN8" s="194"/>
      <c r="AO8" s="3" t="b">
        <f>AND(AH8,AJ8,AN7,AM8&gt;0,AL8,AH7)</f>
        <v>1</v>
      </c>
      <c r="AP8" s="14">
        <f t="shared" si="4"/>
        <v>56.086956521739125</v>
      </c>
    </row>
    <row r="9" spans="1:42" ht="12.75">
      <c r="A9" s="191"/>
      <c r="B9" s="191"/>
      <c r="C9" s="191"/>
      <c r="D9" s="191"/>
      <c r="E9" s="8" t="s">
        <v>13</v>
      </c>
      <c r="F9" s="18">
        <v>6</v>
      </c>
      <c r="G9" s="18">
        <v>5</v>
      </c>
      <c r="H9" s="18">
        <v>7</v>
      </c>
      <c r="I9" s="18">
        <v>5</v>
      </c>
      <c r="J9" s="18">
        <v>5</v>
      </c>
      <c r="K9" s="18">
        <v>6</v>
      </c>
      <c r="L9" s="18">
        <v>6</v>
      </c>
      <c r="M9" s="18">
        <v>5</v>
      </c>
      <c r="N9" s="18">
        <v>6</v>
      </c>
      <c r="O9" s="18">
        <v>6</v>
      </c>
      <c r="P9" s="18">
        <v>5</v>
      </c>
      <c r="Q9" s="18">
        <v>6</v>
      </c>
      <c r="R9" s="18">
        <v>6</v>
      </c>
      <c r="S9" s="18">
        <v>5</v>
      </c>
      <c r="T9" s="18">
        <v>6</v>
      </c>
      <c r="U9" s="18">
        <v>5</v>
      </c>
      <c r="V9" s="18">
        <v>6</v>
      </c>
      <c r="W9" s="18">
        <v>6</v>
      </c>
      <c r="X9" s="18">
        <v>5</v>
      </c>
      <c r="Y9" s="18">
        <v>6</v>
      </c>
      <c r="Z9" s="18">
        <v>6</v>
      </c>
      <c r="AA9" s="18">
        <v>5</v>
      </c>
      <c r="AB9" s="18">
        <v>7</v>
      </c>
      <c r="AC9" s="18"/>
      <c r="AD9" s="18">
        <f t="shared" si="0"/>
        <v>131</v>
      </c>
      <c r="AE9" s="11">
        <v>56.95652173913044</v>
      </c>
      <c r="AF9" s="198"/>
      <c r="AG9" s="195"/>
      <c r="AH9" s="195"/>
      <c r="AI9" s="195"/>
      <c r="AJ9" s="12"/>
      <c r="AK9" s="13">
        <f t="shared" si="1"/>
        <v>0</v>
      </c>
      <c r="AL9" s="13" t="b">
        <f t="shared" si="2"/>
        <v>1</v>
      </c>
      <c r="AM9" s="3">
        <f t="shared" si="3"/>
        <v>131</v>
      </c>
      <c r="AN9" s="195"/>
      <c r="AO9" s="3" t="b">
        <f>AND(AH9,AJ9,AN7,AM9&gt;0,AL9,AH7)</f>
        <v>1</v>
      </c>
      <c r="AP9" s="14">
        <f t="shared" si="4"/>
        <v>56.95652173913044</v>
      </c>
    </row>
    <row r="10" spans="1:42" ht="12.75">
      <c r="A10" s="191">
        <v>2</v>
      </c>
      <c r="B10" s="191" t="s">
        <v>289</v>
      </c>
      <c r="C10" s="191" t="s">
        <v>232</v>
      </c>
      <c r="D10" s="191" t="s">
        <v>168</v>
      </c>
      <c r="E10" s="8" t="s">
        <v>11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>
        <f t="shared" si="0"/>
      </c>
      <c r="AE10" s="11" t="s">
        <v>43</v>
      </c>
      <c r="AF10" s="196"/>
      <c r="AG10" s="193" t="b">
        <f>ISNUMBER(#REF!)</f>
        <v>0</v>
      </c>
      <c r="AH10" s="193" t="b">
        <f>ISNONTEXT(AF10)</f>
        <v>1</v>
      </c>
      <c r="AI10" s="193" t="b">
        <f>AND('[5]Przegląd'!F10,AH10,(AM10+AM11+AM12)&gt;0,AN10)</f>
        <v>1</v>
      </c>
      <c r="AJ10" s="12" t="b">
        <f>'[5]Przegląd'!F8</f>
        <v>1</v>
      </c>
      <c r="AK10" s="13">
        <f t="shared" si="1"/>
        <v>0</v>
      </c>
      <c r="AL10" s="13" t="b">
        <f t="shared" si="2"/>
        <v>1</v>
      </c>
      <c r="AM10" s="3">
        <f t="shared" si="3"/>
        <v>0</v>
      </c>
      <c r="AN10" s="193" t="b">
        <f>ISNUMBER(A10)</f>
        <v>1</v>
      </c>
      <c r="AO10" s="3" t="b">
        <f>AND(AH10,AJ10,AN10,AM10&gt;0,AL10,AH10)</f>
        <v>0</v>
      </c>
      <c r="AP10" s="14">
        <f t="shared" si="4"/>
        <v>0</v>
      </c>
    </row>
    <row r="11" spans="1:42" ht="12.75">
      <c r="A11" s="191"/>
      <c r="B11" s="191"/>
      <c r="C11" s="191"/>
      <c r="D11" s="191"/>
      <c r="E11" s="8" t="s">
        <v>12</v>
      </c>
      <c r="F11" s="18">
        <v>6</v>
      </c>
      <c r="G11" s="18">
        <v>7</v>
      </c>
      <c r="H11" s="18">
        <v>6</v>
      </c>
      <c r="I11" s="18">
        <v>6</v>
      </c>
      <c r="J11" s="18">
        <v>5</v>
      </c>
      <c r="K11" s="18">
        <v>6</v>
      </c>
      <c r="L11" s="18">
        <v>6</v>
      </c>
      <c r="M11" s="18">
        <v>6</v>
      </c>
      <c r="N11" s="18">
        <v>6</v>
      </c>
      <c r="O11" s="18">
        <v>5</v>
      </c>
      <c r="P11" s="18">
        <v>6</v>
      </c>
      <c r="Q11" s="18">
        <v>6</v>
      </c>
      <c r="R11" s="18">
        <v>6</v>
      </c>
      <c r="S11" s="18">
        <v>7</v>
      </c>
      <c r="T11" s="18">
        <v>7</v>
      </c>
      <c r="U11" s="18">
        <v>6</v>
      </c>
      <c r="V11" s="18">
        <v>6</v>
      </c>
      <c r="W11" s="18">
        <v>7</v>
      </c>
      <c r="X11" s="18">
        <v>6</v>
      </c>
      <c r="Y11" s="18">
        <v>6</v>
      </c>
      <c r="Z11" s="18">
        <v>7</v>
      </c>
      <c r="AA11" s="18">
        <v>6</v>
      </c>
      <c r="AB11" s="18">
        <v>7</v>
      </c>
      <c r="AC11" s="18"/>
      <c r="AD11" s="18">
        <f t="shared" si="0"/>
        <v>142</v>
      </c>
      <c r="AE11" s="11">
        <v>61.73913043478261</v>
      </c>
      <c r="AF11" s="197"/>
      <c r="AG11" s="194"/>
      <c r="AH11" s="194"/>
      <c r="AI11" s="194"/>
      <c r="AJ11" s="12"/>
      <c r="AK11" s="13">
        <f t="shared" si="1"/>
        <v>0</v>
      </c>
      <c r="AL11" s="13" t="b">
        <f t="shared" si="2"/>
        <v>1</v>
      </c>
      <c r="AM11" s="3">
        <f t="shared" si="3"/>
        <v>142</v>
      </c>
      <c r="AN11" s="194"/>
      <c r="AO11" s="3" t="b">
        <f>AND(AH11,AJ11,AN10,AM11&gt;0,AL11,AH10)</f>
        <v>1</v>
      </c>
      <c r="AP11" s="14">
        <f t="shared" si="4"/>
        <v>61.73913043478261</v>
      </c>
    </row>
    <row r="12" spans="1:42" ht="12.75">
      <c r="A12" s="191"/>
      <c r="B12" s="191"/>
      <c r="C12" s="191"/>
      <c r="D12" s="191"/>
      <c r="E12" s="8" t="s">
        <v>13</v>
      </c>
      <c r="F12" s="18">
        <v>6</v>
      </c>
      <c r="G12" s="18">
        <v>6</v>
      </c>
      <c r="H12" s="18">
        <v>7</v>
      </c>
      <c r="I12" s="18">
        <v>6</v>
      </c>
      <c r="J12" s="18">
        <v>6</v>
      </c>
      <c r="K12" s="18">
        <v>5</v>
      </c>
      <c r="L12" s="18">
        <v>7</v>
      </c>
      <c r="M12" s="18">
        <v>6</v>
      </c>
      <c r="N12" s="18">
        <v>7</v>
      </c>
      <c r="O12" s="18">
        <v>5</v>
      </c>
      <c r="P12" s="18">
        <v>5</v>
      </c>
      <c r="Q12" s="18">
        <v>7</v>
      </c>
      <c r="R12" s="18">
        <v>7</v>
      </c>
      <c r="S12" s="18">
        <v>6</v>
      </c>
      <c r="T12" s="18">
        <v>6</v>
      </c>
      <c r="U12" s="18">
        <v>6</v>
      </c>
      <c r="V12" s="18">
        <v>6</v>
      </c>
      <c r="W12" s="18">
        <v>5</v>
      </c>
      <c r="X12" s="18">
        <v>6</v>
      </c>
      <c r="Y12" s="18">
        <v>6</v>
      </c>
      <c r="Z12" s="18">
        <v>7</v>
      </c>
      <c r="AA12" s="18">
        <v>6</v>
      </c>
      <c r="AB12" s="18">
        <v>7</v>
      </c>
      <c r="AC12" s="18"/>
      <c r="AD12" s="18">
        <f t="shared" si="0"/>
        <v>141</v>
      </c>
      <c r="AE12" s="11">
        <v>61.30434782608696</v>
      </c>
      <c r="AF12" s="198"/>
      <c r="AG12" s="195"/>
      <c r="AH12" s="195"/>
      <c r="AI12" s="195"/>
      <c r="AJ12" s="12"/>
      <c r="AK12" s="13">
        <f t="shared" si="1"/>
        <v>0</v>
      </c>
      <c r="AL12" s="13" t="b">
        <f t="shared" si="2"/>
        <v>1</v>
      </c>
      <c r="AM12" s="3">
        <f t="shared" si="3"/>
        <v>141</v>
      </c>
      <c r="AN12" s="195"/>
      <c r="AO12" s="3" t="b">
        <f>AND(AH12,AJ12,AN10,AM12&gt;0,AL12,AH10)</f>
        <v>1</v>
      </c>
      <c r="AP12" s="14">
        <f t="shared" si="4"/>
        <v>61.30434782608696</v>
      </c>
    </row>
    <row r="13" spans="1:42" ht="12.75">
      <c r="A13" s="191">
        <v>3</v>
      </c>
      <c r="B13" s="191" t="s">
        <v>293</v>
      </c>
      <c r="C13" s="191" t="s">
        <v>147</v>
      </c>
      <c r="D13" s="191" t="s">
        <v>39</v>
      </c>
      <c r="E13" s="8" t="s">
        <v>11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>
        <f t="shared" si="0"/>
      </c>
      <c r="AE13" s="11" t="s">
        <v>43</v>
      </c>
      <c r="AF13" s="196"/>
      <c r="AG13" s="193" t="b">
        <f>ISNUMBER(#REF!)</f>
        <v>0</v>
      </c>
      <c r="AH13" s="193" t="b">
        <f>ISNONTEXT(AF13)</f>
        <v>1</v>
      </c>
      <c r="AI13" s="193" t="b">
        <f>AND('[5]Przegląd'!F13,AH13,(AM13+AM14+AM15)&gt;0,AN13)</f>
        <v>1</v>
      </c>
      <c r="AJ13" s="12" t="b">
        <f>'[5]Przegląd'!F9</f>
        <v>1</v>
      </c>
      <c r="AK13" s="13">
        <f t="shared" si="1"/>
        <v>0</v>
      </c>
      <c r="AL13" s="13" t="b">
        <f t="shared" si="2"/>
        <v>1</v>
      </c>
      <c r="AM13" s="3">
        <f t="shared" si="3"/>
        <v>0</v>
      </c>
      <c r="AN13" s="193" t="b">
        <f>ISNUMBER(A13)</f>
        <v>1</v>
      </c>
      <c r="AO13" s="3" t="b">
        <f>AND(AH13,AJ13,AN13,AM13&gt;0,AL13,AH13)</f>
        <v>0</v>
      </c>
      <c r="AP13" s="14">
        <f t="shared" si="4"/>
        <v>0</v>
      </c>
    </row>
    <row r="14" spans="1:42" ht="12.75">
      <c r="A14" s="191"/>
      <c r="B14" s="191"/>
      <c r="C14" s="191"/>
      <c r="D14" s="191"/>
      <c r="E14" s="8" t="s">
        <v>12</v>
      </c>
      <c r="F14" s="18">
        <v>7</v>
      </c>
      <c r="G14" s="18">
        <v>6</v>
      </c>
      <c r="H14" s="18">
        <v>6</v>
      </c>
      <c r="I14" s="18">
        <v>6</v>
      </c>
      <c r="J14" s="18">
        <v>6</v>
      </c>
      <c r="K14" s="18">
        <v>5</v>
      </c>
      <c r="L14" s="18">
        <v>5</v>
      </c>
      <c r="M14" s="18">
        <v>6</v>
      </c>
      <c r="N14" s="18">
        <v>5</v>
      </c>
      <c r="O14" s="18">
        <v>6</v>
      </c>
      <c r="P14" s="18">
        <v>4</v>
      </c>
      <c r="Q14" s="18">
        <v>6</v>
      </c>
      <c r="R14" s="18">
        <v>6</v>
      </c>
      <c r="S14" s="18">
        <v>3</v>
      </c>
      <c r="T14" s="18">
        <v>2</v>
      </c>
      <c r="U14" s="18">
        <v>5</v>
      </c>
      <c r="V14" s="18">
        <v>5</v>
      </c>
      <c r="W14" s="18">
        <v>5</v>
      </c>
      <c r="X14" s="18">
        <v>6</v>
      </c>
      <c r="Y14" s="18">
        <v>5</v>
      </c>
      <c r="Z14" s="18">
        <v>6</v>
      </c>
      <c r="AA14" s="18">
        <v>5</v>
      </c>
      <c r="AB14" s="18">
        <v>6</v>
      </c>
      <c r="AC14" s="18"/>
      <c r="AD14" s="18">
        <f t="shared" si="0"/>
        <v>122</v>
      </c>
      <c r="AE14" s="11">
        <v>53.04347826086957</v>
      </c>
      <c r="AF14" s="197"/>
      <c r="AG14" s="194"/>
      <c r="AH14" s="194"/>
      <c r="AI14" s="194"/>
      <c r="AJ14" s="12"/>
      <c r="AK14" s="13">
        <f t="shared" si="1"/>
        <v>0</v>
      </c>
      <c r="AL14" s="13" t="b">
        <f t="shared" si="2"/>
        <v>1</v>
      </c>
      <c r="AM14" s="3">
        <f t="shared" si="3"/>
        <v>122</v>
      </c>
      <c r="AN14" s="194"/>
      <c r="AO14" s="3" t="b">
        <f>AND(AH14,AJ14,AN13,AM14&gt;0,AL14,AH13)</f>
        <v>1</v>
      </c>
      <c r="AP14" s="14">
        <f t="shared" si="4"/>
        <v>53.04347826086957</v>
      </c>
    </row>
    <row r="15" spans="1:42" ht="12.75">
      <c r="A15" s="191"/>
      <c r="B15" s="191"/>
      <c r="C15" s="191"/>
      <c r="D15" s="191"/>
      <c r="E15" s="8" t="s">
        <v>13</v>
      </c>
      <c r="F15" s="18">
        <v>6</v>
      </c>
      <c r="G15" s="18">
        <v>5</v>
      </c>
      <c r="H15" s="18">
        <v>6</v>
      </c>
      <c r="I15" s="18">
        <v>6</v>
      </c>
      <c r="J15" s="18">
        <v>6</v>
      </c>
      <c r="K15" s="18">
        <v>4</v>
      </c>
      <c r="L15" s="18">
        <v>5</v>
      </c>
      <c r="M15" s="18">
        <v>7</v>
      </c>
      <c r="N15" s="18">
        <v>5</v>
      </c>
      <c r="O15" s="18">
        <v>6</v>
      </c>
      <c r="P15" s="18">
        <v>4</v>
      </c>
      <c r="Q15" s="18">
        <v>7</v>
      </c>
      <c r="R15" s="18">
        <v>6</v>
      </c>
      <c r="S15" s="18">
        <v>3</v>
      </c>
      <c r="T15" s="18">
        <v>5</v>
      </c>
      <c r="U15" s="18">
        <v>5</v>
      </c>
      <c r="V15" s="18">
        <v>5</v>
      </c>
      <c r="W15" s="18">
        <v>5</v>
      </c>
      <c r="X15" s="18">
        <v>5</v>
      </c>
      <c r="Y15" s="18">
        <v>6</v>
      </c>
      <c r="Z15" s="18">
        <v>5</v>
      </c>
      <c r="AA15" s="18">
        <v>5</v>
      </c>
      <c r="AB15" s="18">
        <v>7</v>
      </c>
      <c r="AC15" s="18"/>
      <c r="AD15" s="18">
        <f t="shared" si="0"/>
        <v>124</v>
      </c>
      <c r="AE15" s="11">
        <v>53.91304347826087</v>
      </c>
      <c r="AF15" s="198"/>
      <c r="AG15" s="195"/>
      <c r="AH15" s="195"/>
      <c r="AI15" s="195"/>
      <c r="AJ15" s="12"/>
      <c r="AK15" s="13">
        <f t="shared" si="1"/>
        <v>0</v>
      </c>
      <c r="AL15" s="13" t="b">
        <f t="shared" si="2"/>
        <v>1</v>
      </c>
      <c r="AM15" s="3">
        <f t="shared" si="3"/>
        <v>124</v>
      </c>
      <c r="AN15" s="195"/>
      <c r="AO15" s="3" t="b">
        <f>AND(AH15,AJ15,AN13,AM15&gt;0,AL15,AH13)</f>
        <v>1</v>
      </c>
      <c r="AP15" s="14">
        <f t="shared" si="4"/>
        <v>53.91304347826087</v>
      </c>
    </row>
    <row r="16" spans="1:42" ht="12.75" customHeight="1">
      <c r="A16" s="191">
        <v>4</v>
      </c>
      <c r="B16" s="191" t="s">
        <v>290</v>
      </c>
      <c r="C16" s="191" t="s">
        <v>291</v>
      </c>
      <c r="D16" s="191" t="s">
        <v>39</v>
      </c>
      <c r="E16" s="8" t="s">
        <v>11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f t="shared" si="0"/>
      </c>
      <c r="AE16" s="11" t="s">
        <v>43</v>
      </c>
      <c r="AF16" s="196"/>
      <c r="AG16" s="193" t="b">
        <f>ISNUMBER(#REF!)</f>
        <v>0</v>
      </c>
      <c r="AH16" s="193" t="b">
        <f>ISNONTEXT(AF16)</f>
        <v>1</v>
      </c>
      <c r="AI16" s="193" t="b">
        <f>AND('[5]Przegląd'!F16,AH16,(AM16+AM17+AM18)&gt;0,AN16)</f>
        <v>1</v>
      </c>
      <c r="AJ16" s="12" t="b">
        <f>'[5]Przegląd'!F10</f>
        <v>1</v>
      </c>
      <c r="AK16" s="13">
        <f t="shared" si="1"/>
        <v>0</v>
      </c>
      <c r="AL16" s="13" t="b">
        <f t="shared" si="2"/>
        <v>1</v>
      </c>
      <c r="AM16" s="3">
        <f t="shared" si="3"/>
        <v>0</v>
      </c>
      <c r="AN16" s="193" t="b">
        <f>ISNUMBER(A16)</f>
        <v>1</v>
      </c>
      <c r="AO16" s="3" t="b">
        <f>AND(AH16,AJ16,AN16,AM16&gt;0,AL16,AH16)</f>
        <v>0</v>
      </c>
      <c r="AP16" s="14">
        <f t="shared" si="4"/>
        <v>0</v>
      </c>
    </row>
    <row r="17" spans="1:42" ht="12.75">
      <c r="A17" s="191"/>
      <c r="B17" s="191"/>
      <c r="C17" s="191"/>
      <c r="D17" s="191"/>
      <c r="E17" s="8" t="s">
        <v>12</v>
      </c>
      <c r="F17" s="18">
        <v>5</v>
      </c>
      <c r="G17" s="18">
        <v>6</v>
      </c>
      <c r="H17" s="18">
        <v>6</v>
      </c>
      <c r="I17" s="18">
        <v>6</v>
      </c>
      <c r="J17" s="18">
        <v>5</v>
      </c>
      <c r="K17" s="18">
        <v>6</v>
      </c>
      <c r="L17" s="18">
        <v>6</v>
      </c>
      <c r="M17" s="18">
        <v>6</v>
      </c>
      <c r="N17" s="18">
        <v>6</v>
      </c>
      <c r="O17" s="18">
        <v>5</v>
      </c>
      <c r="P17" s="18">
        <v>6</v>
      </c>
      <c r="Q17" s="18">
        <v>5</v>
      </c>
      <c r="R17" s="18">
        <v>5</v>
      </c>
      <c r="S17" s="18">
        <v>6</v>
      </c>
      <c r="T17" s="18">
        <v>5</v>
      </c>
      <c r="U17" s="18">
        <v>4</v>
      </c>
      <c r="V17" s="18">
        <v>5</v>
      </c>
      <c r="W17" s="18">
        <v>6</v>
      </c>
      <c r="X17" s="18">
        <v>6</v>
      </c>
      <c r="Y17" s="18">
        <v>6</v>
      </c>
      <c r="Z17" s="18">
        <v>6</v>
      </c>
      <c r="AA17" s="18">
        <v>5</v>
      </c>
      <c r="AB17" s="18">
        <v>6</v>
      </c>
      <c r="AC17" s="18"/>
      <c r="AD17" s="18">
        <f t="shared" si="0"/>
        <v>128</v>
      </c>
      <c r="AE17" s="11">
        <v>55.65217391304348</v>
      </c>
      <c r="AF17" s="197"/>
      <c r="AG17" s="194"/>
      <c r="AH17" s="194"/>
      <c r="AI17" s="194"/>
      <c r="AJ17" s="12"/>
      <c r="AK17" s="13">
        <f t="shared" si="1"/>
        <v>0</v>
      </c>
      <c r="AL17" s="13" t="b">
        <f t="shared" si="2"/>
        <v>1</v>
      </c>
      <c r="AM17" s="3">
        <f t="shared" si="3"/>
        <v>128</v>
      </c>
      <c r="AN17" s="194"/>
      <c r="AO17" s="3" t="b">
        <f>AND(AH17,AJ17,AN16,AM17&gt;0,AL17,AH16)</f>
        <v>1</v>
      </c>
      <c r="AP17" s="14">
        <f t="shared" si="4"/>
        <v>55.65217391304348</v>
      </c>
    </row>
    <row r="18" spans="1:42" ht="12.75">
      <c r="A18" s="191"/>
      <c r="B18" s="191"/>
      <c r="C18" s="191"/>
      <c r="D18" s="191"/>
      <c r="E18" s="8" t="s">
        <v>13</v>
      </c>
      <c r="F18" s="18">
        <v>6</v>
      </c>
      <c r="G18" s="18">
        <v>6</v>
      </c>
      <c r="H18" s="18">
        <v>6</v>
      </c>
      <c r="I18" s="18">
        <v>7</v>
      </c>
      <c r="J18" s="18">
        <v>6</v>
      </c>
      <c r="K18" s="18">
        <v>6</v>
      </c>
      <c r="L18" s="18">
        <v>6</v>
      </c>
      <c r="M18" s="18">
        <v>6</v>
      </c>
      <c r="N18" s="18">
        <v>5</v>
      </c>
      <c r="O18" s="18">
        <v>4</v>
      </c>
      <c r="P18" s="18">
        <v>6</v>
      </c>
      <c r="Q18" s="18">
        <v>7</v>
      </c>
      <c r="R18" s="18">
        <v>5</v>
      </c>
      <c r="S18" s="18">
        <v>6</v>
      </c>
      <c r="T18" s="18">
        <v>5</v>
      </c>
      <c r="U18" s="18">
        <v>3</v>
      </c>
      <c r="V18" s="18">
        <v>5</v>
      </c>
      <c r="W18" s="18">
        <v>6</v>
      </c>
      <c r="X18" s="18">
        <v>5</v>
      </c>
      <c r="Y18" s="18">
        <v>6</v>
      </c>
      <c r="Z18" s="18">
        <v>6</v>
      </c>
      <c r="AA18" s="18">
        <v>5</v>
      </c>
      <c r="AB18" s="18">
        <v>7</v>
      </c>
      <c r="AC18" s="18"/>
      <c r="AD18" s="18">
        <f t="shared" si="0"/>
        <v>130</v>
      </c>
      <c r="AE18" s="11">
        <v>56.52173913043478</v>
      </c>
      <c r="AF18" s="198"/>
      <c r="AG18" s="195"/>
      <c r="AH18" s="195"/>
      <c r="AI18" s="195"/>
      <c r="AJ18" s="12"/>
      <c r="AK18" s="13">
        <f t="shared" si="1"/>
        <v>0</v>
      </c>
      <c r="AL18" s="13" t="b">
        <f t="shared" si="2"/>
        <v>1</v>
      </c>
      <c r="AM18" s="3">
        <f t="shared" si="3"/>
        <v>130</v>
      </c>
      <c r="AN18" s="195"/>
      <c r="AO18" s="3" t="b">
        <f>AND(AH18,AJ18,AN16,AM18&gt;0,AL18,AH16)</f>
        <v>1</v>
      </c>
      <c r="AP18" s="14">
        <f t="shared" si="4"/>
        <v>56.52173913043478</v>
      </c>
    </row>
    <row r="19" spans="1:42" ht="12.75" customHeight="1">
      <c r="A19" s="191">
        <v>5</v>
      </c>
      <c r="B19" s="191" t="s">
        <v>294</v>
      </c>
      <c r="C19" s="191" t="s">
        <v>295</v>
      </c>
      <c r="D19" s="191" t="s">
        <v>39</v>
      </c>
      <c r="E19" s="8" t="s">
        <v>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f t="shared" si="0"/>
      </c>
      <c r="AE19" s="11" t="s">
        <v>43</v>
      </c>
      <c r="AF19" s="196"/>
      <c r="AG19" s="193" t="b">
        <f>ISNUMBER(#REF!)</f>
        <v>0</v>
      </c>
      <c r="AH19" s="193" t="b">
        <f>ISNONTEXT(AF19)</f>
        <v>1</v>
      </c>
      <c r="AI19" s="193" t="b">
        <f>AND('[5]Przegląd'!F19,AH19,(AM19+AM20+AM21)&gt;0,AN19)</f>
        <v>1</v>
      </c>
      <c r="AJ19" s="12" t="b">
        <f>'[5]Przegląd'!F11</f>
        <v>1</v>
      </c>
      <c r="AK19" s="13">
        <f t="shared" si="1"/>
        <v>0</v>
      </c>
      <c r="AL19" s="13" t="b">
        <f t="shared" si="2"/>
        <v>1</v>
      </c>
      <c r="AM19" s="3">
        <f t="shared" si="3"/>
        <v>0</v>
      </c>
      <c r="AN19" s="193" t="b">
        <f>ISNUMBER(A19)</f>
        <v>1</v>
      </c>
      <c r="AO19" s="3" t="b">
        <f>AND(AH19,AJ19,AN19,AM19&gt;0,AL19,AH19)</f>
        <v>0</v>
      </c>
      <c r="AP19" s="14">
        <f t="shared" si="4"/>
        <v>0</v>
      </c>
    </row>
    <row r="20" spans="1:42" ht="12.75">
      <c r="A20" s="191"/>
      <c r="B20" s="191"/>
      <c r="C20" s="191"/>
      <c r="D20" s="191"/>
      <c r="E20" s="8" t="s">
        <v>12</v>
      </c>
      <c r="F20" s="18">
        <v>5</v>
      </c>
      <c r="G20" s="18">
        <v>6</v>
      </c>
      <c r="H20" s="18">
        <v>5</v>
      </c>
      <c r="I20" s="18">
        <v>5</v>
      </c>
      <c r="J20" s="18">
        <v>2</v>
      </c>
      <c r="K20" s="18">
        <v>4</v>
      </c>
      <c r="L20" s="18">
        <v>5</v>
      </c>
      <c r="M20" s="18">
        <v>6</v>
      </c>
      <c r="N20" s="18">
        <v>6</v>
      </c>
      <c r="O20" s="18">
        <v>5</v>
      </c>
      <c r="P20" s="18">
        <v>4</v>
      </c>
      <c r="Q20" s="18">
        <v>5</v>
      </c>
      <c r="R20" s="18">
        <v>4</v>
      </c>
      <c r="S20" s="18">
        <v>0</v>
      </c>
      <c r="T20" s="18">
        <v>4</v>
      </c>
      <c r="U20" s="18">
        <v>6</v>
      </c>
      <c r="V20" s="18">
        <v>5</v>
      </c>
      <c r="W20" s="18">
        <v>5</v>
      </c>
      <c r="X20" s="18">
        <v>6</v>
      </c>
      <c r="Y20" s="18">
        <v>5</v>
      </c>
      <c r="Z20" s="18">
        <v>6</v>
      </c>
      <c r="AA20" s="18">
        <v>5</v>
      </c>
      <c r="AB20" s="18">
        <v>6</v>
      </c>
      <c r="AC20" s="18"/>
      <c r="AD20" s="18">
        <f t="shared" si="0"/>
        <v>110</v>
      </c>
      <c r="AE20" s="11">
        <v>47.82608695652174</v>
      </c>
      <c r="AF20" s="197"/>
      <c r="AG20" s="194"/>
      <c r="AH20" s="194"/>
      <c r="AI20" s="194"/>
      <c r="AJ20" s="12"/>
      <c r="AK20" s="13">
        <f t="shared" si="1"/>
        <v>0</v>
      </c>
      <c r="AL20" s="13" t="b">
        <f t="shared" si="2"/>
        <v>1</v>
      </c>
      <c r="AM20" s="3">
        <f t="shared" si="3"/>
        <v>110</v>
      </c>
      <c r="AN20" s="194"/>
      <c r="AO20" s="3" t="b">
        <f>AND(AH20,AJ20,AN19,AM20&gt;0,AL20,AH19)</f>
        <v>1</v>
      </c>
      <c r="AP20" s="14">
        <f t="shared" si="4"/>
        <v>47.82608695652174</v>
      </c>
    </row>
    <row r="21" spans="1:42" ht="12.75">
      <c r="A21" s="191"/>
      <c r="B21" s="191"/>
      <c r="C21" s="191"/>
      <c r="D21" s="191"/>
      <c r="E21" s="8" t="s">
        <v>13</v>
      </c>
      <c r="F21" s="18">
        <v>5</v>
      </c>
      <c r="G21" s="18">
        <v>6</v>
      </c>
      <c r="H21" s="18">
        <v>4</v>
      </c>
      <c r="I21" s="18">
        <v>5</v>
      </c>
      <c r="J21" s="18">
        <v>4</v>
      </c>
      <c r="K21" s="18">
        <v>4</v>
      </c>
      <c r="L21" s="18">
        <v>5</v>
      </c>
      <c r="M21" s="18">
        <v>5</v>
      </c>
      <c r="N21" s="18">
        <v>6</v>
      </c>
      <c r="O21" s="18">
        <v>5</v>
      </c>
      <c r="P21" s="18">
        <v>2</v>
      </c>
      <c r="Q21" s="18">
        <v>4</v>
      </c>
      <c r="R21" s="18">
        <v>5</v>
      </c>
      <c r="S21" s="18">
        <v>4</v>
      </c>
      <c r="T21" s="18">
        <v>5</v>
      </c>
      <c r="U21" s="18">
        <v>4</v>
      </c>
      <c r="V21" s="18">
        <v>5</v>
      </c>
      <c r="W21" s="18">
        <v>5</v>
      </c>
      <c r="X21" s="18">
        <v>4</v>
      </c>
      <c r="Y21" s="18">
        <v>5</v>
      </c>
      <c r="Z21" s="18">
        <v>5</v>
      </c>
      <c r="AA21" s="18">
        <v>4</v>
      </c>
      <c r="AB21" s="18">
        <v>6</v>
      </c>
      <c r="AC21" s="18"/>
      <c r="AD21" s="18">
        <f t="shared" si="0"/>
        <v>107</v>
      </c>
      <c r="AE21" s="11">
        <v>46.52173913043478</v>
      </c>
      <c r="AF21" s="198"/>
      <c r="AG21" s="195"/>
      <c r="AH21" s="195"/>
      <c r="AI21" s="195"/>
      <c r="AJ21" s="12"/>
      <c r="AK21" s="13">
        <f t="shared" si="1"/>
        <v>0</v>
      </c>
      <c r="AL21" s="13" t="b">
        <f t="shared" si="2"/>
        <v>1</v>
      </c>
      <c r="AM21" s="3">
        <f t="shared" si="3"/>
        <v>107</v>
      </c>
      <c r="AN21" s="195"/>
      <c r="AO21" s="3" t="b">
        <f>AND(AH21,AJ21,AN19,AM21&gt;0,AL21,AH19)</f>
        <v>1</v>
      </c>
      <c r="AP21" s="14">
        <f t="shared" si="4"/>
        <v>46.52173913043478</v>
      </c>
    </row>
    <row r="22" spans="1:42" ht="12.75" customHeight="1">
      <c r="A22" s="191">
        <v>6</v>
      </c>
      <c r="B22" s="191" t="s">
        <v>292</v>
      </c>
      <c r="C22" s="191" t="s">
        <v>45</v>
      </c>
      <c r="D22" s="191" t="s">
        <v>46</v>
      </c>
      <c r="E22" s="8" t="s">
        <v>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f t="shared" si="0"/>
      </c>
      <c r="AE22" s="11" t="s">
        <v>43</v>
      </c>
      <c r="AF22" s="196"/>
      <c r="AG22" s="193" t="b">
        <f>ISNUMBER(#REF!)</f>
        <v>0</v>
      </c>
      <c r="AH22" s="193" t="b">
        <f>ISNONTEXT(AF22)</f>
        <v>1</v>
      </c>
      <c r="AI22" s="193" t="b">
        <f>AND('[5]Przegląd'!F22,AH22,(AM22+AM23+AM24)&gt;0,AN22)</f>
        <v>1</v>
      </c>
      <c r="AJ22" s="12" t="b">
        <f>'[5]Przegląd'!F12</f>
        <v>1</v>
      </c>
      <c r="AK22" s="13">
        <f t="shared" si="1"/>
        <v>0</v>
      </c>
      <c r="AL22" s="13" t="b">
        <f t="shared" si="2"/>
        <v>1</v>
      </c>
      <c r="AM22" s="3">
        <f t="shared" si="3"/>
        <v>0</v>
      </c>
      <c r="AN22" s="193" t="b">
        <f>ISNUMBER(A22)</f>
        <v>1</v>
      </c>
      <c r="AO22" s="3" t="b">
        <f>AND(AH22,AJ22,AN22,AM22&gt;0,AL22,AH22)</f>
        <v>0</v>
      </c>
      <c r="AP22" s="14">
        <f t="shared" si="4"/>
        <v>0</v>
      </c>
    </row>
    <row r="23" spans="1:42" ht="12.75">
      <c r="A23" s="191"/>
      <c r="B23" s="191"/>
      <c r="C23" s="191"/>
      <c r="D23" s="191"/>
      <c r="E23" s="8" t="s">
        <v>12</v>
      </c>
      <c r="F23" s="18">
        <v>7</v>
      </c>
      <c r="G23" s="18">
        <v>7</v>
      </c>
      <c r="H23" s="18">
        <v>5</v>
      </c>
      <c r="I23" s="18">
        <v>6</v>
      </c>
      <c r="J23" s="18">
        <v>5</v>
      </c>
      <c r="K23" s="18">
        <v>6</v>
      </c>
      <c r="L23" s="18">
        <v>6</v>
      </c>
      <c r="M23" s="18">
        <v>6</v>
      </c>
      <c r="N23" s="18">
        <v>7</v>
      </c>
      <c r="O23" s="18">
        <v>6</v>
      </c>
      <c r="P23" s="18">
        <v>5</v>
      </c>
      <c r="Q23" s="18">
        <v>6</v>
      </c>
      <c r="R23" s="18">
        <v>6</v>
      </c>
      <c r="S23" s="18">
        <v>6</v>
      </c>
      <c r="T23" s="18">
        <v>5</v>
      </c>
      <c r="U23" s="18">
        <v>7</v>
      </c>
      <c r="V23" s="18">
        <v>6</v>
      </c>
      <c r="W23" s="18">
        <v>6</v>
      </c>
      <c r="X23" s="18">
        <v>6</v>
      </c>
      <c r="Y23" s="18">
        <v>6</v>
      </c>
      <c r="Z23" s="18">
        <v>6</v>
      </c>
      <c r="AA23" s="18">
        <v>6</v>
      </c>
      <c r="AB23" s="18">
        <v>6</v>
      </c>
      <c r="AC23" s="18"/>
      <c r="AD23" s="18">
        <f t="shared" si="0"/>
        <v>138</v>
      </c>
      <c r="AE23" s="11">
        <v>60</v>
      </c>
      <c r="AF23" s="197"/>
      <c r="AG23" s="194"/>
      <c r="AH23" s="194"/>
      <c r="AI23" s="194"/>
      <c r="AJ23" s="12"/>
      <c r="AK23" s="13">
        <f t="shared" si="1"/>
        <v>0</v>
      </c>
      <c r="AL23" s="13" t="b">
        <f t="shared" si="2"/>
        <v>1</v>
      </c>
      <c r="AM23" s="3">
        <f t="shared" si="3"/>
        <v>138</v>
      </c>
      <c r="AN23" s="194"/>
      <c r="AO23" s="3" t="b">
        <f>AND(AH23,AJ23,AN22,AM23&gt;0,AL23,AH22)</f>
        <v>1</v>
      </c>
      <c r="AP23" s="14">
        <f t="shared" si="4"/>
        <v>60</v>
      </c>
    </row>
    <row r="24" spans="1:42" ht="12.75">
      <c r="A24" s="191"/>
      <c r="B24" s="191"/>
      <c r="C24" s="191"/>
      <c r="D24" s="191"/>
      <c r="E24" s="8" t="s">
        <v>13</v>
      </c>
      <c r="F24" s="18">
        <v>6</v>
      </c>
      <c r="G24" s="18">
        <v>7</v>
      </c>
      <c r="H24" s="18">
        <v>6</v>
      </c>
      <c r="I24" s="18">
        <v>6</v>
      </c>
      <c r="J24" s="18">
        <v>6</v>
      </c>
      <c r="K24" s="18">
        <v>6</v>
      </c>
      <c r="L24" s="18">
        <v>6</v>
      </c>
      <c r="M24" s="18">
        <v>7</v>
      </c>
      <c r="N24" s="18">
        <v>7</v>
      </c>
      <c r="O24" s="18">
        <v>7</v>
      </c>
      <c r="P24" s="18">
        <v>5</v>
      </c>
      <c r="Q24" s="18">
        <v>7</v>
      </c>
      <c r="R24" s="18">
        <v>7</v>
      </c>
      <c r="S24" s="18">
        <v>6</v>
      </c>
      <c r="T24" s="18">
        <v>5</v>
      </c>
      <c r="U24" s="18">
        <v>6</v>
      </c>
      <c r="V24" s="18">
        <v>7</v>
      </c>
      <c r="W24" s="18">
        <v>6</v>
      </c>
      <c r="X24" s="18">
        <v>8</v>
      </c>
      <c r="Y24" s="18">
        <v>6</v>
      </c>
      <c r="Z24" s="18">
        <v>7</v>
      </c>
      <c r="AA24" s="18">
        <v>6</v>
      </c>
      <c r="AB24" s="18">
        <v>8</v>
      </c>
      <c r="AC24" s="18"/>
      <c r="AD24" s="18">
        <f t="shared" si="0"/>
        <v>148</v>
      </c>
      <c r="AE24" s="11">
        <v>64.34782608695652</v>
      </c>
      <c r="AF24" s="198"/>
      <c r="AG24" s="195"/>
      <c r="AH24" s="195"/>
      <c r="AI24" s="195"/>
      <c r="AJ24" s="12"/>
      <c r="AK24" s="13">
        <f t="shared" si="1"/>
        <v>0</v>
      </c>
      <c r="AL24" s="13" t="b">
        <f t="shared" si="2"/>
        <v>1</v>
      </c>
      <c r="AM24" s="3">
        <f t="shared" si="3"/>
        <v>148</v>
      </c>
      <c r="AN24" s="195"/>
      <c r="AO24" s="3" t="b">
        <f>AND(AH24,AJ24,AN22,AM24&gt;0,AL24,AH22)</f>
        <v>1</v>
      </c>
      <c r="AP24" s="14">
        <f t="shared" si="4"/>
        <v>64.34782608695652</v>
      </c>
    </row>
    <row r="25" spans="1:42" ht="12.75">
      <c r="A25" s="191">
        <v>7</v>
      </c>
      <c r="B25" s="191" t="s">
        <v>296</v>
      </c>
      <c r="C25" s="191" t="s">
        <v>175</v>
      </c>
      <c r="D25" s="191" t="s">
        <v>176</v>
      </c>
      <c r="E25" s="8" t="s">
        <v>11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f t="shared" si="0"/>
      </c>
      <c r="AE25" s="11" t="s">
        <v>43</v>
      </c>
      <c r="AF25" s="196"/>
      <c r="AG25" s="193" t="b">
        <f>ISNUMBER(#REF!)</f>
        <v>0</v>
      </c>
      <c r="AH25" s="193" t="b">
        <f>ISNONTEXT(AF25)</f>
        <v>1</v>
      </c>
      <c r="AI25" s="193" t="b">
        <f>AND('[5]Przegląd'!F25,AH25,(AM25+AM26+AM27)&gt;0,AN25)</f>
        <v>1</v>
      </c>
      <c r="AJ25" s="12" t="b">
        <f>'[5]Przegląd'!F13</f>
        <v>1</v>
      </c>
      <c r="AK25" s="13">
        <f t="shared" si="1"/>
        <v>0</v>
      </c>
      <c r="AL25" s="13" t="b">
        <f t="shared" si="2"/>
        <v>1</v>
      </c>
      <c r="AM25" s="3">
        <f t="shared" si="3"/>
        <v>0</v>
      </c>
      <c r="AN25" s="193" t="b">
        <f>ISNUMBER(A25)</f>
        <v>1</v>
      </c>
      <c r="AO25" s="3" t="b">
        <f>AND(AH25,AJ25,AN25,AM25&gt;0,AL25,AH25)</f>
        <v>0</v>
      </c>
      <c r="AP25" s="14">
        <f t="shared" si="4"/>
        <v>0</v>
      </c>
    </row>
    <row r="26" spans="1:42" ht="12.75">
      <c r="A26" s="191"/>
      <c r="B26" s="191"/>
      <c r="C26" s="191"/>
      <c r="D26" s="191"/>
      <c r="E26" s="8" t="s">
        <v>12</v>
      </c>
      <c r="F26" s="18">
        <v>6</v>
      </c>
      <c r="G26" s="18">
        <v>7</v>
      </c>
      <c r="H26" s="18">
        <v>5</v>
      </c>
      <c r="I26" s="18">
        <v>6</v>
      </c>
      <c r="J26" s="18">
        <v>5</v>
      </c>
      <c r="K26" s="18">
        <v>5</v>
      </c>
      <c r="L26" s="18">
        <v>6</v>
      </c>
      <c r="M26" s="18">
        <v>6</v>
      </c>
      <c r="N26" s="18">
        <v>7</v>
      </c>
      <c r="O26" s="18">
        <v>6</v>
      </c>
      <c r="P26" s="18">
        <v>6</v>
      </c>
      <c r="Q26" s="18">
        <v>6</v>
      </c>
      <c r="R26" s="18">
        <v>6</v>
      </c>
      <c r="S26" s="18">
        <v>6</v>
      </c>
      <c r="T26" s="18">
        <v>5</v>
      </c>
      <c r="U26" s="18">
        <v>7</v>
      </c>
      <c r="V26" s="18">
        <v>5</v>
      </c>
      <c r="W26" s="18">
        <v>6</v>
      </c>
      <c r="X26" s="18">
        <v>6</v>
      </c>
      <c r="Y26" s="18">
        <v>6</v>
      </c>
      <c r="Z26" s="18">
        <v>6</v>
      </c>
      <c r="AA26" s="18">
        <v>6</v>
      </c>
      <c r="AB26" s="18">
        <v>6</v>
      </c>
      <c r="AC26" s="18"/>
      <c r="AD26" s="18">
        <f t="shared" si="0"/>
        <v>136</v>
      </c>
      <c r="AE26" s="11">
        <v>59.130434782608695</v>
      </c>
      <c r="AF26" s="197"/>
      <c r="AG26" s="194"/>
      <c r="AH26" s="194"/>
      <c r="AI26" s="194"/>
      <c r="AJ26" s="12"/>
      <c r="AK26" s="13">
        <f t="shared" si="1"/>
        <v>0</v>
      </c>
      <c r="AL26" s="13" t="b">
        <f t="shared" si="2"/>
        <v>1</v>
      </c>
      <c r="AM26" s="3">
        <f t="shared" si="3"/>
        <v>136</v>
      </c>
      <c r="AN26" s="194"/>
      <c r="AO26" s="3" t="b">
        <f>AND(AH26,AJ26,AN25,AM26&gt;0,AL26,AH25)</f>
        <v>1</v>
      </c>
      <c r="AP26" s="14">
        <f t="shared" si="4"/>
        <v>59.130434782608695</v>
      </c>
    </row>
    <row r="27" spans="1:42" ht="12.75">
      <c r="A27" s="191"/>
      <c r="B27" s="191"/>
      <c r="C27" s="191"/>
      <c r="D27" s="191"/>
      <c r="E27" s="8" t="s">
        <v>13</v>
      </c>
      <c r="F27" s="18">
        <v>7</v>
      </c>
      <c r="G27" s="18">
        <v>7</v>
      </c>
      <c r="H27" s="18">
        <v>7</v>
      </c>
      <c r="I27" s="18">
        <v>6</v>
      </c>
      <c r="J27" s="18">
        <v>5</v>
      </c>
      <c r="K27" s="18">
        <v>6</v>
      </c>
      <c r="L27" s="18">
        <v>6</v>
      </c>
      <c r="M27" s="18">
        <v>6</v>
      </c>
      <c r="N27" s="18">
        <v>7</v>
      </c>
      <c r="O27" s="18">
        <v>8</v>
      </c>
      <c r="P27" s="18">
        <v>6</v>
      </c>
      <c r="Q27" s="18">
        <v>7</v>
      </c>
      <c r="R27" s="18">
        <v>8</v>
      </c>
      <c r="S27" s="18">
        <v>7</v>
      </c>
      <c r="T27" s="18">
        <v>5</v>
      </c>
      <c r="U27" s="18">
        <v>7</v>
      </c>
      <c r="V27" s="18">
        <v>6</v>
      </c>
      <c r="W27" s="18">
        <v>7</v>
      </c>
      <c r="X27" s="18">
        <v>6</v>
      </c>
      <c r="Y27" s="18">
        <v>7</v>
      </c>
      <c r="Z27" s="18">
        <v>7</v>
      </c>
      <c r="AA27" s="18">
        <v>6</v>
      </c>
      <c r="AB27" s="18">
        <v>8</v>
      </c>
      <c r="AC27" s="18"/>
      <c r="AD27" s="18">
        <f t="shared" si="0"/>
        <v>152</v>
      </c>
      <c r="AE27" s="11">
        <v>66.08695652173913</v>
      </c>
      <c r="AF27" s="198"/>
      <c r="AG27" s="195"/>
      <c r="AH27" s="195"/>
      <c r="AI27" s="195"/>
      <c r="AJ27" s="12"/>
      <c r="AK27" s="13">
        <f t="shared" si="1"/>
        <v>0</v>
      </c>
      <c r="AL27" s="13" t="b">
        <f t="shared" si="2"/>
        <v>1</v>
      </c>
      <c r="AM27" s="3">
        <f t="shared" si="3"/>
        <v>152</v>
      </c>
      <c r="AN27" s="195"/>
      <c r="AO27" s="3" t="b">
        <f>AND(AH27,AJ27,AN25,AM27&gt;0,AL27,AH25)</f>
        <v>1</v>
      </c>
      <c r="AP27" s="14">
        <f t="shared" si="4"/>
        <v>66.08695652173913</v>
      </c>
    </row>
    <row r="28" spans="1:42" ht="12.75" customHeight="1">
      <c r="A28" s="191">
        <v>8</v>
      </c>
      <c r="B28" s="191" t="s">
        <v>297</v>
      </c>
      <c r="C28" s="191" t="s">
        <v>235</v>
      </c>
      <c r="D28" s="191" t="s">
        <v>190</v>
      </c>
      <c r="E28" s="8" t="s">
        <v>11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>
        <f t="shared" si="0"/>
      </c>
      <c r="AE28" s="11" t="s">
        <v>43</v>
      </c>
      <c r="AF28" s="196"/>
      <c r="AG28" s="193" t="b">
        <f>ISNUMBER(#REF!)</f>
        <v>0</v>
      </c>
      <c r="AH28" s="193" t="b">
        <f>ISNONTEXT(AF28)</f>
        <v>1</v>
      </c>
      <c r="AI28" s="193" t="b">
        <f>AND('[5]Przegląd'!F28,AH28,(AM28+AM29+AM30)&gt;0,AN28)</f>
        <v>1</v>
      </c>
      <c r="AJ28" s="12" t="b">
        <f>'[5]Przegląd'!F14</f>
        <v>1</v>
      </c>
      <c r="AK28" s="13">
        <f t="shared" si="1"/>
        <v>0</v>
      </c>
      <c r="AL28" s="13" t="b">
        <f t="shared" si="2"/>
        <v>1</v>
      </c>
      <c r="AM28" s="3">
        <f t="shared" si="3"/>
        <v>0</v>
      </c>
      <c r="AN28" s="193" t="b">
        <f>ISNUMBER(A28)</f>
        <v>1</v>
      </c>
      <c r="AO28" s="3" t="b">
        <f>AND(AH28,AJ28,AN28,AM28&gt;0,AL28,AH28)</f>
        <v>0</v>
      </c>
      <c r="AP28" s="14">
        <f t="shared" si="4"/>
        <v>0</v>
      </c>
    </row>
    <row r="29" spans="1:42" ht="12.75">
      <c r="A29" s="191"/>
      <c r="B29" s="191"/>
      <c r="C29" s="191"/>
      <c r="D29" s="191"/>
      <c r="E29" s="8" t="s">
        <v>12</v>
      </c>
      <c r="F29" s="18">
        <v>6</v>
      </c>
      <c r="G29" s="18">
        <v>6</v>
      </c>
      <c r="H29" s="18">
        <v>5</v>
      </c>
      <c r="I29" s="18">
        <v>6</v>
      </c>
      <c r="J29" s="18">
        <v>4</v>
      </c>
      <c r="K29" s="18">
        <v>5</v>
      </c>
      <c r="L29" s="18">
        <v>6</v>
      </c>
      <c r="M29" s="18">
        <v>5</v>
      </c>
      <c r="N29" s="18">
        <v>7</v>
      </c>
      <c r="O29" s="18">
        <v>7</v>
      </c>
      <c r="P29" s="18">
        <v>6</v>
      </c>
      <c r="Q29" s="18">
        <v>4</v>
      </c>
      <c r="R29" s="18">
        <v>6</v>
      </c>
      <c r="S29" s="18">
        <v>6</v>
      </c>
      <c r="T29" s="18">
        <v>5</v>
      </c>
      <c r="U29" s="18">
        <v>6</v>
      </c>
      <c r="V29" s="18">
        <v>5</v>
      </c>
      <c r="W29" s="18">
        <v>6</v>
      </c>
      <c r="X29" s="18">
        <v>5</v>
      </c>
      <c r="Y29" s="18">
        <v>5</v>
      </c>
      <c r="Z29" s="18">
        <v>6</v>
      </c>
      <c r="AA29" s="18">
        <v>6</v>
      </c>
      <c r="AB29" s="18">
        <v>6</v>
      </c>
      <c r="AC29" s="18">
        <v>6</v>
      </c>
      <c r="AD29" s="18">
        <f t="shared" si="0"/>
        <v>123</v>
      </c>
      <c r="AE29" s="11">
        <v>53.47826086956522</v>
      </c>
      <c r="AF29" s="197"/>
      <c r="AG29" s="194"/>
      <c r="AH29" s="194"/>
      <c r="AI29" s="194"/>
      <c r="AJ29" s="12"/>
      <c r="AK29" s="13">
        <f t="shared" si="1"/>
        <v>6</v>
      </c>
      <c r="AL29" s="13" t="b">
        <f t="shared" si="2"/>
        <v>1</v>
      </c>
      <c r="AM29" s="3">
        <f t="shared" si="3"/>
        <v>123</v>
      </c>
      <c r="AN29" s="194"/>
      <c r="AO29" s="3" t="b">
        <f>AND(AH29,AJ29,AN28,AM29&gt;0,AL29,AH28)</f>
        <v>1</v>
      </c>
      <c r="AP29" s="14">
        <f t="shared" si="4"/>
        <v>53.47826086956522</v>
      </c>
    </row>
    <row r="30" spans="1:42" ht="12.75">
      <c r="A30" s="191"/>
      <c r="B30" s="191"/>
      <c r="C30" s="191"/>
      <c r="D30" s="191"/>
      <c r="E30" s="8" t="s">
        <v>13</v>
      </c>
      <c r="F30" s="18">
        <v>6</v>
      </c>
      <c r="G30" s="18">
        <v>5</v>
      </c>
      <c r="H30" s="18">
        <v>6</v>
      </c>
      <c r="I30" s="18">
        <v>6</v>
      </c>
      <c r="J30" s="18">
        <v>5</v>
      </c>
      <c r="K30" s="18">
        <v>6</v>
      </c>
      <c r="L30" s="18">
        <v>6</v>
      </c>
      <c r="M30" s="18">
        <v>4</v>
      </c>
      <c r="N30" s="18">
        <v>5</v>
      </c>
      <c r="O30" s="18">
        <v>6</v>
      </c>
      <c r="P30" s="18">
        <v>4</v>
      </c>
      <c r="Q30" s="18">
        <v>5</v>
      </c>
      <c r="R30" s="18">
        <v>5</v>
      </c>
      <c r="S30" s="18">
        <v>6</v>
      </c>
      <c r="T30" s="18">
        <v>6</v>
      </c>
      <c r="U30" s="18">
        <v>6</v>
      </c>
      <c r="V30" s="18">
        <v>4</v>
      </c>
      <c r="W30" s="18">
        <v>6</v>
      </c>
      <c r="X30" s="18">
        <v>6</v>
      </c>
      <c r="Y30" s="18">
        <v>6</v>
      </c>
      <c r="Z30" s="18">
        <v>6</v>
      </c>
      <c r="AA30" s="18">
        <v>6</v>
      </c>
      <c r="AB30" s="18">
        <v>6</v>
      </c>
      <c r="AC30" s="18">
        <v>6</v>
      </c>
      <c r="AD30" s="18">
        <f t="shared" si="0"/>
        <v>121</v>
      </c>
      <c r="AE30" s="11">
        <v>52.60869565217391</v>
      </c>
      <c r="AF30" s="198"/>
      <c r="AG30" s="195"/>
      <c r="AH30" s="195"/>
      <c r="AI30" s="195"/>
      <c r="AJ30" s="12"/>
      <c r="AK30" s="13">
        <f t="shared" si="1"/>
        <v>6</v>
      </c>
      <c r="AL30" s="13" t="b">
        <f t="shared" si="2"/>
        <v>1</v>
      </c>
      <c r="AM30" s="3">
        <f t="shared" si="3"/>
        <v>121</v>
      </c>
      <c r="AN30" s="195"/>
      <c r="AO30" s="3" t="b">
        <f>AND(AH30,AJ30,AN28,AM30&gt;0,AL30,AH28)</f>
        <v>1</v>
      </c>
      <c r="AP30" s="14">
        <f t="shared" si="4"/>
        <v>52.60869565217391</v>
      </c>
    </row>
    <row r="31" spans="1:32" ht="12.75" customHeight="1">
      <c r="A31" s="191">
        <v>9</v>
      </c>
      <c r="B31" s="191" t="s">
        <v>298</v>
      </c>
      <c r="C31" s="191" t="s">
        <v>153</v>
      </c>
      <c r="D31" s="191" t="s">
        <v>36</v>
      </c>
      <c r="E31" s="8" t="s">
        <v>11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>
        <f t="shared" si="0"/>
      </c>
      <c r="AE31" s="11" t="s">
        <v>43</v>
      </c>
      <c r="AF31" s="196"/>
    </row>
    <row r="32" spans="1:32" ht="12.75">
      <c r="A32" s="191"/>
      <c r="B32" s="191"/>
      <c r="C32" s="191"/>
      <c r="D32" s="191"/>
      <c r="E32" s="8" t="s">
        <v>12</v>
      </c>
      <c r="F32" s="18">
        <v>5</v>
      </c>
      <c r="G32" s="18">
        <v>5</v>
      </c>
      <c r="H32" s="18">
        <v>6</v>
      </c>
      <c r="I32" s="18">
        <v>5</v>
      </c>
      <c r="J32" s="18">
        <v>4</v>
      </c>
      <c r="K32" s="18">
        <v>5</v>
      </c>
      <c r="L32" s="18">
        <v>5</v>
      </c>
      <c r="M32" s="18">
        <v>6</v>
      </c>
      <c r="N32" s="18">
        <v>6</v>
      </c>
      <c r="O32" s="18">
        <v>5</v>
      </c>
      <c r="P32" s="18">
        <v>5</v>
      </c>
      <c r="Q32" s="18">
        <v>5</v>
      </c>
      <c r="R32" s="18">
        <v>5</v>
      </c>
      <c r="S32" s="18">
        <v>7</v>
      </c>
      <c r="T32" s="18">
        <v>5</v>
      </c>
      <c r="U32" s="18">
        <v>7</v>
      </c>
      <c r="V32" s="18">
        <v>5</v>
      </c>
      <c r="W32" s="18">
        <v>5</v>
      </c>
      <c r="X32" s="18">
        <v>5</v>
      </c>
      <c r="Y32" s="18">
        <v>5</v>
      </c>
      <c r="Z32" s="18">
        <v>6</v>
      </c>
      <c r="AA32" s="18">
        <v>5</v>
      </c>
      <c r="AB32" s="18">
        <v>6</v>
      </c>
      <c r="AC32" s="18"/>
      <c r="AD32" s="18">
        <f t="shared" si="0"/>
      </c>
      <c r="AE32" s="11">
        <v>53.47826086956522</v>
      </c>
      <c r="AF32" s="197"/>
    </row>
    <row r="33" spans="1:32" ht="12.75">
      <c r="A33" s="191"/>
      <c r="B33" s="191"/>
      <c r="C33" s="191"/>
      <c r="D33" s="191"/>
      <c r="E33" s="8" t="s">
        <v>13</v>
      </c>
      <c r="F33" s="18">
        <v>4</v>
      </c>
      <c r="G33" s="18">
        <v>4</v>
      </c>
      <c r="H33" s="18">
        <v>6</v>
      </c>
      <c r="I33" s="18">
        <v>5</v>
      </c>
      <c r="J33" s="18">
        <v>4</v>
      </c>
      <c r="K33" s="18">
        <v>5</v>
      </c>
      <c r="L33" s="18">
        <v>5</v>
      </c>
      <c r="M33" s="18">
        <v>6</v>
      </c>
      <c r="N33" s="18">
        <v>6</v>
      </c>
      <c r="O33" s="18">
        <v>5</v>
      </c>
      <c r="P33" s="18">
        <v>5</v>
      </c>
      <c r="Q33" s="18">
        <v>7</v>
      </c>
      <c r="R33" s="18">
        <v>5</v>
      </c>
      <c r="S33" s="18">
        <v>6</v>
      </c>
      <c r="T33" s="18">
        <v>4</v>
      </c>
      <c r="U33" s="18">
        <v>6</v>
      </c>
      <c r="V33" s="18">
        <v>4</v>
      </c>
      <c r="W33" s="18">
        <v>5</v>
      </c>
      <c r="X33" s="18">
        <v>4</v>
      </c>
      <c r="Y33" s="18">
        <v>4</v>
      </c>
      <c r="Z33" s="18">
        <v>5</v>
      </c>
      <c r="AA33" s="18">
        <v>4</v>
      </c>
      <c r="AB33" s="18">
        <v>6</v>
      </c>
      <c r="AC33" s="18"/>
      <c r="AD33" s="18">
        <f t="shared" si="0"/>
      </c>
      <c r="AE33" s="11">
        <v>50</v>
      </c>
      <c r="AF33" s="198"/>
    </row>
    <row r="34" spans="1:32" ht="12.75">
      <c r="A34" s="191">
        <v>10</v>
      </c>
      <c r="B34" s="191" t="s">
        <v>306</v>
      </c>
      <c r="C34" s="191" t="s">
        <v>232</v>
      </c>
      <c r="D34" s="191" t="s">
        <v>168</v>
      </c>
      <c r="E34" s="8" t="s">
        <v>11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>
        <f t="shared" si="0"/>
      </c>
      <c r="AE34" s="11" t="s">
        <v>43</v>
      </c>
      <c r="AF34" s="196"/>
    </row>
    <row r="35" spans="1:32" ht="12.75">
      <c r="A35" s="191"/>
      <c r="B35" s="191"/>
      <c r="C35" s="191"/>
      <c r="D35" s="191"/>
      <c r="E35" s="8" t="s">
        <v>12</v>
      </c>
      <c r="F35" s="18">
        <v>6</v>
      </c>
      <c r="G35" s="18">
        <v>5</v>
      </c>
      <c r="H35" s="18">
        <v>6</v>
      </c>
      <c r="I35" s="18">
        <v>6</v>
      </c>
      <c r="J35" s="18">
        <v>5</v>
      </c>
      <c r="K35" s="18">
        <v>4</v>
      </c>
      <c r="L35" s="18">
        <v>6</v>
      </c>
      <c r="M35" s="18">
        <v>6</v>
      </c>
      <c r="N35" s="18">
        <v>6</v>
      </c>
      <c r="O35" s="18">
        <v>6</v>
      </c>
      <c r="P35" s="18">
        <v>6</v>
      </c>
      <c r="Q35" s="18">
        <v>6</v>
      </c>
      <c r="R35" s="18">
        <v>6</v>
      </c>
      <c r="S35" s="18">
        <v>6</v>
      </c>
      <c r="T35" s="18">
        <v>6</v>
      </c>
      <c r="U35" s="18">
        <v>6</v>
      </c>
      <c r="V35" s="18">
        <v>6</v>
      </c>
      <c r="W35" s="18">
        <v>6</v>
      </c>
      <c r="X35" s="18">
        <v>6</v>
      </c>
      <c r="Y35" s="18">
        <v>5</v>
      </c>
      <c r="Z35" s="18">
        <v>6</v>
      </c>
      <c r="AA35" s="18">
        <v>6</v>
      </c>
      <c r="AB35" s="18">
        <v>6</v>
      </c>
      <c r="AC35" s="18"/>
      <c r="AD35" s="18">
        <f t="shared" si="0"/>
      </c>
      <c r="AE35" s="11">
        <v>57.826086956521735</v>
      </c>
      <c r="AF35" s="197"/>
    </row>
    <row r="36" spans="1:32" ht="12.75">
      <c r="A36" s="191"/>
      <c r="B36" s="191"/>
      <c r="C36" s="191"/>
      <c r="D36" s="191"/>
      <c r="E36" s="8" t="s">
        <v>13</v>
      </c>
      <c r="F36" s="18">
        <v>6</v>
      </c>
      <c r="G36" s="18">
        <v>5</v>
      </c>
      <c r="H36" s="18">
        <v>6</v>
      </c>
      <c r="I36" s="18">
        <v>7</v>
      </c>
      <c r="J36" s="18">
        <v>6</v>
      </c>
      <c r="K36" s="18">
        <v>5</v>
      </c>
      <c r="L36" s="18">
        <v>5</v>
      </c>
      <c r="M36" s="18">
        <v>5</v>
      </c>
      <c r="N36" s="18">
        <v>6</v>
      </c>
      <c r="O36" s="18">
        <v>6</v>
      </c>
      <c r="P36" s="18">
        <v>5</v>
      </c>
      <c r="Q36" s="18">
        <v>6</v>
      </c>
      <c r="R36" s="18">
        <v>7</v>
      </c>
      <c r="S36" s="18">
        <v>6</v>
      </c>
      <c r="T36" s="18">
        <v>7</v>
      </c>
      <c r="U36" s="18">
        <v>6</v>
      </c>
      <c r="V36" s="18">
        <v>5</v>
      </c>
      <c r="W36" s="18">
        <v>6</v>
      </c>
      <c r="X36" s="18">
        <v>6</v>
      </c>
      <c r="Y36" s="18">
        <v>6</v>
      </c>
      <c r="Z36" s="18">
        <v>6</v>
      </c>
      <c r="AA36" s="18">
        <v>6</v>
      </c>
      <c r="AB36" s="18">
        <v>7</v>
      </c>
      <c r="AC36" s="18"/>
      <c r="AD36" s="18">
        <f t="shared" si="0"/>
      </c>
      <c r="AE36" s="11">
        <v>59.130434782608695</v>
      </c>
      <c r="AF36" s="198"/>
    </row>
    <row r="37" spans="1:32" ht="12.75" customHeight="1">
      <c r="A37" s="191">
        <v>11</v>
      </c>
      <c r="B37" s="191" t="s">
        <v>299</v>
      </c>
      <c r="C37" s="191" t="s">
        <v>48</v>
      </c>
      <c r="D37" s="191" t="s">
        <v>49</v>
      </c>
      <c r="E37" s="8" t="s">
        <v>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>
        <f t="shared" si="0"/>
      </c>
      <c r="AE37" s="11" t="s">
        <v>43</v>
      </c>
      <c r="AF37" s="196"/>
    </row>
    <row r="38" spans="1:32" ht="12.75">
      <c r="A38" s="191"/>
      <c r="B38" s="191"/>
      <c r="C38" s="191"/>
      <c r="D38" s="191"/>
      <c r="E38" s="8" t="s">
        <v>12</v>
      </c>
      <c r="F38" s="18">
        <v>6</v>
      </c>
      <c r="G38" s="18">
        <v>6</v>
      </c>
      <c r="H38" s="18">
        <v>5</v>
      </c>
      <c r="I38" s="18">
        <v>6</v>
      </c>
      <c r="J38" s="18">
        <v>5</v>
      </c>
      <c r="K38" s="18">
        <v>5</v>
      </c>
      <c r="L38" s="18">
        <v>5</v>
      </c>
      <c r="M38" s="18">
        <v>6</v>
      </c>
      <c r="N38" s="18">
        <v>6</v>
      </c>
      <c r="O38" s="18">
        <v>6</v>
      </c>
      <c r="P38" s="18">
        <v>5</v>
      </c>
      <c r="Q38" s="18">
        <v>6</v>
      </c>
      <c r="R38" s="18">
        <v>6</v>
      </c>
      <c r="S38" s="18">
        <v>6</v>
      </c>
      <c r="T38" s="18">
        <v>6</v>
      </c>
      <c r="U38" s="18">
        <v>6</v>
      </c>
      <c r="V38" s="18">
        <v>6</v>
      </c>
      <c r="W38" s="18">
        <v>6</v>
      </c>
      <c r="X38" s="18">
        <v>6</v>
      </c>
      <c r="Y38" s="18">
        <v>6</v>
      </c>
      <c r="Z38" s="18">
        <v>6</v>
      </c>
      <c r="AA38" s="18">
        <v>6</v>
      </c>
      <c r="AB38" s="18">
        <v>6</v>
      </c>
      <c r="AC38" s="18"/>
      <c r="AD38" s="18">
        <f t="shared" si="0"/>
      </c>
      <c r="AE38" s="11">
        <v>57.826086956521735</v>
      </c>
      <c r="AF38" s="197"/>
    </row>
    <row r="39" spans="1:32" ht="12.75">
      <c r="A39" s="191"/>
      <c r="B39" s="191"/>
      <c r="C39" s="191"/>
      <c r="D39" s="191"/>
      <c r="E39" s="8" t="s">
        <v>13</v>
      </c>
      <c r="F39" s="18">
        <v>5</v>
      </c>
      <c r="G39" s="18">
        <v>6</v>
      </c>
      <c r="H39" s="18">
        <v>5</v>
      </c>
      <c r="I39" s="18">
        <v>6</v>
      </c>
      <c r="J39" s="18">
        <v>6</v>
      </c>
      <c r="K39" s="18">
        <v>5</v>
      </c>
      <c r="L39" s="18">
        <v>5</v>
      </c>
      <c r="M39" s="18">
        <v>6</v>
      </c>
      <c r="N39" s="18">
        <v>5</v>
      </c>
      <c r="O39" s="18">
        <v>6</v>
      </c>
      <c r="P39" s="18">
        <v>6</v>
      </c>
      <c r="Q39" s="18">
        <v>7</v>
      </c>
      <c r="R39" s="18">
        <v>6</v>
      </c>
      <c r="S39" s="18">
        <v>6</v>
      </c>
      <c r="T39" s="18">
        <v>7</v>
      </c>
      <c r="U39" s="18">
        <v>6</v>
      </c>
      <c r="V39" s="18">
        <v>6</v>
      </c>
      <c r="W39" s="18">
        <v>6</v>
      </c>
      <c r="X39" s="18">
        <v>6</v>
      </c>
      <c r="Y39" s="18">
        <v>6</v>
      </c>
      <c r="Z39" s="18">
        <v>6</v>
      </c>
      <c r="AA39" s="18">
        <v>5</v>
      </c>
      <c r="AB39" s="18">
        <v>7</v>
      </c>
      <c r="AC39" s="18"/>
      <c r="AD39" s="18">
        <f aca="true" t="shared" si="5" ref="AD39:AD60">IF(AM39&gt;0,AM39,"")</f>
      </c>
      <c r="AE39" s="11">
        <v>58.69565217391305</v>
      </c>
      <c r="AF39" s="198"/>
    </row>
    <row r="40" spans="1:32" ht="12.75">
      <c r="A40" s="191">
        <v>12</v>
      </c>
      <c r="B40" s="191" t="s">
        <v>300</v>
      </c>
      <c r="C40" s="191" t="s">
        <v>151</v>
      </c>
      <c r="D40" s="191" t="s">
        <v>39</v>
      </c>
      <c r="E40" s="8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>
        <f t="shared" si="5"/>
      </c>
      <c r="AE40" s="11" t="s">
        <v>43</v>
      </c>
      <c r="AF40" s="196"/>
    </row>
    <row r="41" spans="1:32" ht="12.75">
      <c r="A41" s="191"/>
      <c r="B41" s="191"/>
      <c r="C41" s="191"/>
      <c r="D41" s="191"/>
      <c r="E41" s="8" t="s">
        <v>12</v>
      </c>
      <c r="F41" s="18">
        <v>6</v>
      </c>
      <c r="G41" s="18">
        <v>6</v>
      </c>
      <c r="H41" s="18">
        <v>6</v>
      </c>
      <c r="I41" s="18">
        <v>6</v>
      </c>
      <c r="J41" s="18">
        <v>4</v>
      </c>
      <c r="K41" s="18">
        <v>5</v>
      </c>
      <c r="L41" s="18">
        <v>6</v>
      </c>
      <c r="M41" s="18">
        <v>0</v>
      </c>
      <c r="N41" s="18">
        <v>5</v>
      </c>
      <c r="O41" s="18">
        <v>5</v>
      </c>
      <c r="P41" s="18">
        <v>4</v>
      </c>
      <c r="Q41" s="18">
        <v>6</v>
      </c>
      <c r="R41" s="18">
        <v>5</v>
      </c>
      <c r="S41" s="18">
        <v>6</v>
      </c>
      <c r="T41" s="18">
        <v>5</v>
      </c>
      <c r="U41" s="18">
        <v>6</v>
      </c>
      <c r="V41" s="18">
        <v>6</v>
      </c>
      <c r="W41" s="18">
        <v>5</v>
      </c>
      <c r="X41" s="18">
        <v>5</v>
      </c>
      <c r="Y41" s="18">
        <v>5</v>
      </c>
      <c r="Z41" s="18">
        <v>6</v>
      </c>
      <c r="AA41" s="18">
        <v>5</v>
      </c>
      <c r="AB41" s="18">
        <v>6</v>
      </c>
      <c r="AC41" s="18"/>
      <c r="AD41" s="18">
        <f t="shared" si="5"/>
      </c>
      <c r="AE41" s="11">
        <v>51.73913043478261</v>
      </c>
      <c r="AF41" s="197"/>
    </row>
    <row r="42" spans="1:32" ht="12.75">
      <c r="A42" s="191"/>
      <c r="B42" s="191"/>
      <c r="C42" s="191"/>
      <c r="D42" s="191"/>
      <c r="E42" s="8" t="s">
        <v>13</v>
      </c>
      <c r="F42" s="18">
        <v>6</v>
      </c>
      <c r="G42" s="18">
        <v>6</v>
      </c>
      <c r="H42" s="18">
        <v>6</v>
      </c>
      <c r="I42" s="18">
        <v>6</v>
      </c>
      <c r="J42" s="18">
        <v>4</v>
      </c>
      <c r="K42" s="18">
        <v>5</v>
      </c>
      <c r="L42" s="18">
        <v>6</v>
      </c>
      <c r="M42" s="18">
        <v>2</v>
      </c>
      <c r="N42" s="18">
        <v>5</v>
      </c>
      <c r="O42" s="18">
        <v>5</v>
      </c>
      <c r="P42" s="18">
        <v>4</v>
      </c>
      <c r="Q42" s="18">
        <v>7</v>
      </c>
      <c r="R42" s="18">
        <v>6</v>
      </c>
      <c r="S42" s="18">
        <v>7</v>
      </c>
      <c r="T42" s="18">
        <v>5</v>
      </c>
      <c r="U42" s="18">
        <v>6</v>
      </c>
      <c r="V42" s="18">
        <v>6</v>
      </c>
      <c r="W42" s="18">
        <v>5</v>
      </c>
      <c r="X42" s="18">
        <v>7</v>
      </c>
      <c r="Y42" s="18">
        <v>6</v>
      </c>
      <c r="Z42" s="18">
        <v>6</v>
      </c>
      <c r="AA42" s="18">
        <v>5</v>
      </c>
      <c r="AB42" s="18">
        <v>7</v>
      </c>
      <c r="AC42" s="18"/>
      <c r="AD42" s="18">
        <f t="shared" si="5"/>
      </c>
      <c r="AE42" s="11">
        <v>55.65217391304348</v>
      </c>
      <c r="AF42" s="198"/>
    </row>
    <row r="43" spans="1:32" ht="12.75" customHeight="1">
      <c r="A43" s="191">
        <v>13</v>
      </c>
      <c r="B43" s="191" t="s">
        <v>307</v>
      </c>
      <c r="C43" s="191" t="s">
        <v>291</v>
      </c>
      <c r="D43" s="191" t="s">
        <v>39</v>
      </c>
      <c r="E43" s="8" t="s">
        <v>11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>
        <f t="shared" si="5"/>
      </c>
      <c r="AE43" s="11" t="s">
        <v>43</v>
      </c>
      <c r="AF43" s="196"/>
    </row>
    <row r="44" spans="1:32" ht="12.75">
      <c r="A44" s="191"/>
      <c r="B44" s="191"/>
      <c r="C44" s="191"/>
      <c r="D44" s="191"/>
      <c r="E44" s="8" t="s">
        <v>12</v>
      </c>
      <c r="F44" s="18">
        <v>6</v>
      </c>
      <c r="G44" s="18">
        <v>6</v>
      </c>
      <c r="H44" s="18">
        <v>5</v>
      </c>
      <c r="I44" s="18">
        <v>5</v>
      </c>
      <c r="J44" s="18">
        <v>2</v>
      </c>
      <c r="K44" s="18">
        <v>2</v>
      </c>
      <c r="L44" s="18">
        <v>5</v>
      </c>
      <c r="M44" s="18">
        <v>5</v>
      </c>
      <c r="N44" s="18">
        <v>6</v>
      </c>
      <c r="O44" s="18">
        <v>5</v>
      </c>
      <c r="P44" s="18">
        <v>5</v>
      </c>
      <c r="Q44" s="18">
        <v>4</v>
      </c>
      <c r="R44" s="18">
        <v>4</v>
      </c>
      <c r="S44" s="18">
        <v>6</v>
      </c>
      <c r="T44" s="18">
        <v>5</v>
      </c>
      <c r="U44" s="18">
        <v>6</v>
      </c>
      <c r="V44" s="18">
        <v>5</v>
      </c>
      <c r="W44" s="18">
        <v>5</v>
      </c>
      <c r="X44" s="18">
        <v>5</v>
      </c>
      <c r="Y44" s="18">
        <v>5</v>
      </c>
      <c r="Z44" s="18">
        <v>5</v>
      </c>
      <c r="AA44" s="18">
        <v>5</v>
      </c>
      <c r="AB44" s="18">
        <v>6</v>
      </c>
      <c r="AC44" s="18"/>
      <c r="AD44" s="18">
        <f t="shared" si="5"/>
      </c>
      <c r="AE44" s="11">
        <v>49.130434782608695</v>
      </c>
      <c r="AF44" s="197"/>
    </row>
    <row r="45" spans="1:32" ht="12.75">
      <c r="A45" s="191"/>
      <c r="B45" s="191"/>
      <c r="C45" s="191"/>
      <c r="D45" s="191"/>
      <c r="E45" s="8" t="s">
        <v>13</v>
      </c>
      <c r="F45" s="18">
        <v>7</v>
      </c>
      <c r="G45" s="18">
        <v>6</v>
      </c>
      <c r="H45" s="18">
        <v>6</v>
      </c>
      <c r="I45" s="18">
        <v>6</v>
      </c>
      <c r="J45" s="18">
        <v>4</v>
      </c>
      <c r="K45" s="18">
        <v>5</v>
      </c>
      <c r="L45" s="18">
        <v>6</v>
      </c>
      <c r="M45" s="18">
        <v>3</v>
      </c>
      <c r="N45" s="18">
        <v>6</v>
      </c>
      <c r="O45" s="18">
        <v>5</v>
      </c>
      <c r="P45" s="18">
        <v>6</v>
      </c>
      <c r="Q45" s="18">
        <v>5</v>
      </c>
      <c r="R45" s="18">
        <v>6</v>
      </c>
      <c r="S45" s="18">
        <v>7</v>
      </c>
      <c r="T45" s="18">
        <v>6</v>
      </c>
      <c r="U45" s="18">
        <v>5</v>
      </c>
      <c r="V45" s="18">
        <v>6</v>
      </c>
      <c r="W45" s="18">
        <v>5</v>
      </c>
      <c r="X45" s="18">
        <v>5</v>
      </c>
      <c r="Y45" s="18">
        <v>6</v>
      </c>
      <c r="Z45" s="18">
        <v>6</v>
      </c>
      <c r="AA45" s="18">
        <v>5</v>
      </c>
      <c r="AB45" s="18">
        <v>6</v>
      </c>
      <c r="AC45" s="18"/>
      <c r="AD45" s="18">
        <f t="shared" si="5"/>
      </c>
      <c r="AE45" s="11">
        <v>55.65217391304348</v>
      </c>
      <c r="AF45" s="198"/>
    </row>
    <row r="46" spans="1:32" ht="12.75" customHeight="1">
      <c r="A46" s="191">
        <v>14</v>
      </c>
      <c r="B46" s="191" t="s">
        <v>301</v>
      </c>
      <c r="C46" s="191" t="s">
        <v>302</v>
      </c>
      <c r="D46" s="191" t="s">
        <v>309</v>
      </c>
      <c r="E46" s="8" t="s">
        <v>11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>
        <f t="shared" si="5"/>
      </c>
      <c r="AE46" s="11" t="s">
        <v>43</v>
      </c>
      <c r="AF46" s="196"/>
    </row>
    <row r="47" spans="1:32" ht="12.75">
      <c r="A47" s="191"/>
      <c r="B47" s="191"/>
      <c r="C47" s="191"/>
      <c r="D47" s="191"/>
      <c r="E47" s="8" t="s">
        <v>12</v>
      </c>
      <c r="F47" s="18">
        <v>6</v>
      </c>
      <c r="G47" s="18">
        <v>6</v>
      </c>
      <c r="H47" s="18">
        <v>5</v>
      </c>
      <c r="I47" s="18">
        <v>5</v>
      </c>
      <c r="J47" s="18">
        <v>2</v>
      </c>
      <c r="K47" s="18">
        <v>4</v>
      </c>
      <c r="L47" s="18">
        <v>5</v>
      </c>
      <c r="M47" s="18">
        <v>5</v>
      </c>
      <c r="N47" s="18">
        <v>6</v>
      </c>
      <c r="O47" s="18">
        <v>4</v>
      </c>
      <c r="P47" s="18">
        <v>5</v>
      </c>
      <c r="Q47" s="18">
        <v>6</v>
      </c>
      <c r="R47" s="18">
        <v>7</v>
      </c>
      <c r="S47" s="18">
        <v>7</v>
      </c>
      <c r="T47" s="18">
        <v>7</v>
      </c>
      <c r="U47" s="18">
        <v>6</v>
      </c>
      <c r="V47" s="18">
        <v>6</v>
      </c>
      <c r="W47" s="18">
        <v>6</v>
      </c>
      <c r="X47" s="18">
        <v>5</v>
      </c>
      <c r="Y47" s="18">
        <v>5</v>
      </c>
      <c r="Z47" s="18">
        <v>6</v>
      </c>
      <c r="AA47" s="18">
        <v>5</v>
      </c>
      <c r="AB47" s="18">
        <v>6</v>
      </c>
      <c r="AC47" s="18"/>
      <c r="AD47" s="18">
        <f t="shared" si="5"/>
      </c>
      <c r="AE47" s="11">
        <v>54.347826086956516</v>
      </c>
      <c r="AF47" s="197"/>
    </row>
    <row r="48" spans="1:32" ht="12.75">
      <c r="A48" s="191"/>
      <c r="B48" s="191"/>
      <c r="C48" s="191"/>
      <c r="D48" s="191"/>
      <c r="E48" s="8" t="s">
        <v>13</v>
      </c>
      <c r="F48" s="18">
        <v>6</v>
      </c>
      <c r="G48" s="18">
        <v>6</v>
      </c>
      <c r="H48" s="18">
        <v>6</v>
      </c>
      <c r="I48" s="18">
        <v>7</v>
      </c>
      <c r="J48" s="18">
        <v>2</v>
      </c>
      <c r="K48" s="18">
        <v>5</v>
      </c>
      <c r="L48" s="18">
        <v>6</v>
      </c>
      <c r="M48" s="18">
        <v>4</v>
      </c>
      <c r="N48" s="18">
        <v>6</v>
      </c>
      <c r="O48" s="18">
        <v>4</v>
      </c>
      <c r="P48" s="18">
        <v>4</v>
      </c>
      <c r="Q48" s="18">
        <v>6</v>
      </c>
      <c r="R48" s="18">
        <v>7</v>
      </c>
      <c r="S48" s="18">
        <v>6</v>
      </c>
      <c r="T48" s="18">
        <v>8</v>
      </c>
      <c r="U48" s="18">
        <v>5</v>
      </c>
      <c r="V48" s="18">
        <v>6</v>
      </c>
      <c r="W48" s="18">
        <v>7</v>
      </c>
      <c r="X48" s="18">
        <v>4</v>
      </c>
      <c r="Y48" s="18">
        <v>6</v>
      </c>
      <c r="Z48" s="18">
        <v>6</v>
      </c>
      <c r="AA48" s="18">
        <v>7</v>
      </c>
      <c r="AB48" s="18">
        <v>8</v>
      </c>
      <c r="AC48" s="18"/>
      <c r="AD48" s="18">
        <f t="shared" si="5"/>
      </c>
      <c r="AE48" s="11">
        <v>57.391304347826086</v>
      </c>
      <c r="AF48" s="198"/>
    </row>
    <row r="49" spans="1:32" ht="12.75" customHeight="1">
      <c r="A49" s="191">
        <v>15</v>
      </c>
      <c r="B49" s="191" t="s">
        <v>303</v>
      </c>
      <c r="C49" s="191" t="s">
        <v>240</v>
      </c>
      <c r="D49" s="191" t="s">
        <v>241</v>
      </c>
      <c r="E49" s="8" t="s">
        <v>11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>
        <f t="shared" si="5"/>
      </c>
      <c r="AE49" s="11" t="s">
        <v>43</v>
      </c>
      <c r="AF49" s="196"/>
    </row>
    <row r="50" spans="1:32" ht="12.75">
      <c r="A50" s="191"/>
      <c r="B50" s="191"/>
      <c r="C50" s="191"/>
      <c r="D50" s="191"/>
      <c r="E50" s="8" t="s">
        <v>12</v>
      </c>
      <c r="F50" s="18">
        <v>6</v>
      </c>
      <c r="G50" s="18">
        <v>6</v>
      </c>
      <c r="H50" s="18">
        <v>5</v>
      </c>
      <c r="I50" s="18">
        <v>5</v>
      </c>
      <c r="J50" s="18">
        <v>2</v>
      </c>
      <c r="K50" s="18">
        <v>4</v>
      </c>
      <c r="L50" s="18">
        <v>5</v>
      </c>
      <c r="M50" s="18">
        <v>6</v>
      </c>
      <c r="N50" s="18">
        <v>6</v>
      </c>
      <c r="O50" s="18">
        <v>7</v>
      </c>
      <c r="P50" s="18">
        <v>5</v>
      </c>
      <c r="Q50" s="18">
        <v>6</v>
      </c>
      <c r="R50" s="18">
        <v>6</v>
      </c>
      <c r="S50" s="18">
        <v>6</v>
      </c>
      <c r="T50" s="18">
        <v>5</v>
      </c>
      <c r="U50" s="18">
        <v>6</v>
      </c>
      <c r="V50" s="18">
        <v>6</v>
      </c>
      <c r="W50" s="18">
        <v>5</v>
      </c>
      <c r="X50" s="18">
        <v>6</v>
      </c>
      <c r="Y50" s="18">
        <v>5</v>
      </c>
      <c r="Z50" s="18">
        <v>6</v>
      </c>
      <c r="AA50" s="18">
        <v>5</v>
      </c>
      <c r="AB50" s="18">
        <v>6</v>
      </c>
      <c r="AC50" s="18"/>
      <c r="AD50" s="18">
        <f t="shared" si="5"/>
      </c>
      <c r="AE50" s="11">
        <v>54.347826086956516</v>
      </c>
      <c r="AF50" s="197"/>
    </row>
    <row r="51" spans="1:32" ht="12.75">
      <c r="A51" s="191"/>
      <c r="B51" s="191"/>
      <c r="C51" s="191"/>
      <c r="D51" s="191"/>
      <c r="E51" s="8" t="s">
        <v>13</v>
      </c>
      <c r="F51" s="18">
        <v>7</v>
      </c>
      <c r="G51" s="18">
        <v>5</v>
      </c>
      <c r="H51" s="18">
        <v>5</v>
      </c>
      <c r="I51" s="18">
        <v>6</v>
      </c>
      <c r="J51" s="18">
        <v>4</v>
      </c>
      <c r="K51" s="18">
        <v>5</v>
      </c>
      <c r="L51" s="18">
        <v>5</v>
      </c>
      <c r="M51" s="18">
        <v>5</v>
      </c>
      <c r="N51" s="18">
        <v>6</v>
      </c>
      <c r="O51" s="18">
        <v>6</v>
      </c>
      <c r="P51" s="18">
        <v>6</v>
      </c>
      <c r="Q51" s="18">
        <v>6</v>
      </c>
      <c r="R51" s="18">
        <v>6</v>
      </c>
      <c r="S51" s="18">
        <v>6</v>
      </c>
      <c r="T51" s="18">
        <v>5</v>
      </c>
      <c r="U51" s="18">
        <v>5</v>
      </c>
      <c r="V51" s="18">
        <v>6</v>
      </c>
      <c r="W51" s="18">
        <v>6</v>
      </c>
      <c r="X51" s="18">
        <v>6</v>
      </c>
      <c r="Y51" s="18">
        <v>6</v>
      </c>
      <c r="Z51" s="18">
        <v>6</v>
      </c>
      <c r="AA51" s="18">
        <v>6</v>
      </c>
      <c r="AB51" s="18">
        <v>7</v>
      </c>
      <c r="AC51" s="18"/>
      <c r="AD51" s="18">
        <f t="shared" si="5"/>
      </c>
      <c r="AE51" s="11">
        <v>56.95652173913044</v>
      </c>
      <c r="AF51" s="198"/>
    </row>
    <row r="52" spans="1:32" ht="12.75">
      <c r="A52" s="191">
        <v>16</v>
      </c>
      <c r="B52" s="191" t="s">
        <v>308</v>
      </c>
      <c r="C52" s="191" t="s">
        <v>45</v>
      </c>
      <c r="D52" s="191" t="s">
        <v>46</v>
      </c>
      <c r="E52" s="8" t="s">
        <v>11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>
        <f t="shared" si="5"/>
      </c>
      <c r="AE52" s="11" t="s">
        <v>43</v>
      </c>
      <c r="AF52" s="196"/>
    </row>
    <row r="53" spans="1:32" ht="12.75">
      <c r="A53" s="191"/>
      <c r="B53" s="191"/>
      <c r="C53" s="191"/>
      <c r="D53" s="191"/>
      <c r="E53" s="8" t="s">
        <v>12</v>
      </c>
      <c r="F53" s="18">
        <v>7</v>
      </c>
      <c r="G53" s="18">
        <v>6</v>
      </c>
      <c r="H53" s="18">
        <v>6</v>
      </c>
      <c r="I53" s="18">
        <v>6</v>
      </c>
      <c r="J53" s="18">
        <v>5</v>
      </c>
      <c r="K53" s="18">
        <v>4</v>
      </c>
      <c r="L53" s="18">
        <v>6</v>
      </c>
      <c r="M53" s="18">
        <v>6</v>
      </c>
      <c r="N53" s="18">
        <v>6</v>
      </c>
      <c r="O53" s="18">
        <v>6</v>
      </c>
      <c r="P53" s="18">
        <v>6</v>
      </c>
      <c r="Q53" s="18">
        <v>6</v>
      </c>
      <c r="R53" s="18">
        <v>7</v>
      </c>
      <c r="S53" s="18">
        <v>6</v>
      </c>
      <c r="T53" s="18">
        <v>5</v>
      </c>
      <c r="U53" s="18">
        <v>6</v>
      </c>
      <c r="V53" s="18">
        <v>5</v>
      </c>
      <c r="W53" s="18">
        <v>7</v>
      </c>
      <c r="X53" s="18">
        <v>7</v>
      </c>
      <c r="Y53" s="18">
        <v>6</v>
      </c>
      <c r="Z53" s="18">
        <v>7</v>
      </c>
      <c r="AA53" s="18">
        <v>6</v>
      </c>
      <c r="AB53" s="18">
        <v>7</v>
      </c>
      <c r="AC53" s="18"/>
      <c r="AD53" s="18">
        <f t="shared" si="5"/>
      </c>
      <c r="AE53" s="11">
        <v>60.43478260869565</v>
      </c>
      <c r="AF53" s="197"/>
    </row>
    <row r="54" spans="1:32" ht="12.75">
      <c r="A54" s="191"/>
      <c r="B54" s="191"/>
      <c r="C54" s="191"/>
      <c r="D54" s="191"/>
      <c r="E54" s="8" t="s">
        <v>13</v>
      </c>
      <c r="F54" s="18">
        <v>6</v>
      </c>
      <c r="G54" s="18">
        <v>6</v>
      </c>
      <c r="H54" s="18">
        <v>6</v>
      </c>
      <c r="I54" s="18">
        <v>6</v>
      </c>
      <c r="J54" s="18">
        <v>6</v>
      </c>
      <c r="K54" s="18">
        <v>6</v>
      </c>
      <c r="L54" s="18">
        <v>6</v>
      </c>
      <c r="M54" s="18">
        <v>7</v>
      </c>
      <c r="N54" s="18">
        <v>6</v>
      </c>
      <c r="O54" s="18">
        <v>6</v>
      </c>
      <c r="P54" s="18">
        <v>7</v>
      </c>
      <c r="Q54" s="18">
        <v>8</v>
      </c>
      <c r="R54" s="18">
        <v>7</v>
      </c>
      <c r="S54" s="18">
        <v>8</v>
      </c>
      <c r="T54" s="18">
        <v>5</v>
      </c>
      <c r="U54" s="18">
        <v>6</v>
      </c>
      <c r="V54" s="18">
        <v>6</v>
      </c>
      <c r="W54" s="18">
        <v>7</v>
      </c>
      <c r="X54" s="18">
        <v>8</v>
      </c>
      <c r="Y54" s="18">
        <v>7</v>
      </c>
      <c r="Z54" s="18">
        <v>8</v>
      </c>
      <c r="AA54" s="18">
        <v>6</v>
      </c>
      <c r="AB54" s="18">
        <v>8</v>
      </c>
      <c r="AC54" s="18"/>
      <c r="AD54" s="18">
        <f t="shared" si="5"/>
      </c>
      <c r="AE54" s="11">
        <v>66.08695652173913</v>
      </c>
      <c r="AF54" s="198"/>
    </row>
    <row r="55" spans="1:32" ht="12.75">
      <c r="A55" s="191">
        <v>17</v>
      </c>
      <c r="B55" s="191" t="s">
        <v>305</v>
      </c>
      <c r="C55" s="191" t="s">
        <v>117</v>
      </c>
      <c r="D55" s="191" t="s">
        <v>42</v>
      </c>
      <c r="E55" s="8" t="s">
        <v>11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>
        <f t="shared" si="5"/>
      </c>
      <c r="AE55" s="11" t="s">
        <v>43</v>
      </c>
      <c r="AF55" s="196"/>
    </row>
    <row r="56" spans="1:32" ht="12.75">
      <c r="A56" s="191"/>
      <c r="B56" s="191"/>
      <c r="C56" s="191"/>
      <c r="D56" s="191"/>
      <c r="E56" s="8" t="s">
        <v>12</v>
      </c>
      <c r="F56" s="18">
        <v>6</v>
      </c>
      <c r="G56" s="18">
        <v>7</v>
      </c>
      <c r="H56" s="18">
        <v>6</v>
      </c>
      <c r="I56" s="18">
        <v>6</v>
      </c>
      <c r="J56" s="18">
        <v>5</v>
      </c>
      <c r="K56" s="18">
        <v>5</v>
      </c>
      <c r="L56" s="18">
        <v>6</v>
      </c>
      <c r="M56" s="18">
        <v>6</v>
      </c>
      <c r="N56" s="18">
        <v>7</v>
      </c>
      <c r="O56" s="18">
        <v>5</v>
      </c>
      <c r="P56" s="18">
        <v>6</v>
      </c>
      <c r="Q56" s="18">
        <v>6</v>
      </c>
      <c r="R56" s="18">
        <v>6</v>
      </c>
      <c r="S56" s="18">
        <v>5</v>
      </c>
      <c r="T56" s="18">
        <v>5</v>
      </c>
      <c r="U56" s="18">
        <v>6</v>
      </c>
      <c r="V56" s="18">
        <v>5</v>
      </c>
      <c r="W56" s="18">
        <v>6</v>
      </c>
      <c r="X56" s="18">
        <v>6</v>
      </c>
      <c r="Y56" s="18">
        <v>6</v>
      </c>
      <c r="Z56" s="18">
        <v>6</v>
      </c>
      <c r="AA56" s="18">
        <v>6</v>
      </c>
      <c r="AB56" s="18">
        <v>6</v>
      </c>
      <c r="AC56" s="18"/>
      <c r="AD56" s="18">
        <f t="shared" si="5"/>
      </c>
      <c r="AE56" s="11">
        <v>58.26086956521739</v>
      </c>
      <c r="AF56" s="197"/>
    </row>
    <row r="57" spans="1:32" ht="12.75">
      <c r="A57" s="191"/>
      <c r="B57" s="191"/>
      <c r="C57" s="191"/>
      <c r="D57" s="191"/>
      <c r="E57" s="8" t="s">
        <v>13</v>
      </c>
      <c r="F57" s="18">
        <v>6</v>
      </c>
      <c r="G57" s="18">
        <v>7</v>
      </c>
      <c r="H57" s="18">
        <v>6</v>
      </c>
      <c r="I57" s="18">
        <v>5</v>
      </c>
      <c r="J57" s="18">
        <v>6</v>
      </c>
      <c r="K57" s="18">
        <v>6</v>
      </c>
      <c r="L57" s="18">
        <v>7</v>
      </c>
      <c r="M57" s="18">
        <v>5</v>
      </c>
      <c r="N57" s="18">
        <v>7</v>
      </c>
      <c r="O57" s="18">
        <v>5</v>
      </c>
      <c r="P57" s="18">
        <v>7</v>
      </c>
      <c r="Q57" s="18">
        <v>7</v>
      </c>
      <c r="R57" s="18">
        <v>6</v>
      </c>
      <c r="S57" s="18">
        <v>6</v>
      </c>
      <c r="T57" s="18">
        <v>7</v>
      </c>
      <c r="U57" s="18">
        <v>6</v>
      </c>
      <c r="V57" s="18">
        <v>6</v>
      </c>
      <c r="W57" s="18">
        <v>6</v>
      </c>
      <c r="X57" s="18">
        <v>7</v>
      </c>
      <c r="Y57" s="18">
        <v>7</v>
      </c>
      <c r="Z57" s="18">
        <v>7</v>
      </c>
      <c r="AA57" s="18">
        <v>6</v>
      </c>
      <c r="AB57" s="18">
        <v>8</v>
      </c>
      <c r="AC57" s="18"/>
      <c r="AD57" s="18">
        <f t="shared" si="5"/>
      </c>
      <c r="AE57" s="11">
        <v>63.47826086956522</v>
      </c>
      <c r="AF57" s="198"/>
    </row>
    <row r="58" spans="1:32" ht="12.75">
      <c r="A58" s="191">
        <v>18</v>
      </c>
      <c r="B58" s="191" t="s">
        <v>304</v>
      </c>
      <c r="C58" s="191" t="s">
        <v>192</v>
      </c>
      <c r="D58" s="191" t="s">
        <v>115</v>
      </c>
      <c r="E58" s="8" t="s">
        <v>11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>
        <f t="shared" si="5"/>
      </c>
      <c r="AE58" s="11" t="s">
        <v>43</v>
      </c>
      <c r="AF58" s="196"/>
    </row>
    <row r="59" spans="1:32" ht="12.75">
      <c r="A59" s="191"/>
      <c r="B59" s="191"/>
      <c r="C59" s="191"/>
      <c r="D59" s="191"/>
      <c r="E59" s="8" t="s">
        <v>12</v>
      </c>
      <c r="F59" s="18">
        <v>6</v>
      </c>
      <c r="G59" s="18">
        <v>5</v>
      </c>
      <c r="H59" s="18">
        <v>5</v>
      </c>
      <c r="I59" s="18">
        <v>5</v>
      </c>
      <c r="J59" s="18">
        <v>2</v>
      </c>
      <c r="K59" s="18">
        <v>4</v>
      </c>
      <c r="L59" s="18">
        <v>5</v>
      </c>
      <c r="M59" s="18">
        <v>6</v>
      </c>
      <c r="N59" s="18">
        <v>5</v>
      </c>
      <c r="O59" s="18">
        <v>5</v>
      </c>
      <c r="P59" s="18">
        <v>4</v>
      </c>
      <c r="Q59" s="18">
        <v>5</v>
      </c>
      <c r="R59" s="18">
        <v>5</v>
      </c>
      <c r="S59" s="18">
        <v>6</v>
      </c>
      <c r="T59" s="18">
        <v>5</v>
      </c>
      <c r="U59" s="18">
        <v>6</v>
      </c>
      <c r="V59" s="18">
        <v>5</v>
      </c>
      <c r="W59" s="18">
        <v>6</v>
      </c>
      <c r="X59" s="18">
        <v>5</v>
      </c>
      <c r="Y59" s="18">
        <v>5</v>
      </c>
      <c r="Z59" s="18">
        <v>6</v>
      </c>
      <c r="AA59" s="18">
        <v>5</v>
      </c>
      <c r="AB59" s="18">
        <v>6</v>
      </c>
      <c r="AC59" s="18"/>
      <c r="AD59" s="18">
        <f t="shared" si="5"/>
      </c>
      <c r="AE59" s="11">
        <v>50.8695652173913</v>
      </c>
      <c r="AF59" s="197"/>
    </row>
    <row r="60" spans="1:32" ht="12.75">
      <c r="A60" s="191"/>
      <c r="B60" s="191"/>
      <c r="C60" s="191"/>
      <c r="D60" s="191"/>
      <c r="E60" s="8" t="s">
        <v>13</v>
      </c>
      <c r="F60" s="18">
        <v>5</v>
      </c>
      <c r="G60" s="18">
        <v>4</v>
      </c>
      <c r="H60" s="18">
        <v>6</v>
      </c>
      <c r="I60" s="18">
        <v>5</v>
      </c>
      <c r="J60" s="18">
        <v>5</v>
      </c>
      <c r="K60" s="18">
        <v>5</v>
      </c>
      <c r="L60" s="18">
        <v>5</v>
      </c>
      <c r="M60" s="18">
        <v>6</v>
      </c>
      <c r="N60" s="18">
        <v>4</v>
      </c>
      <c r="O60" s="18">
        <v>4</v>
      </c>
      <c r="P60" s="18">
        <v>5</v>
      </c>
      <c r="Q60" s="18">
        <v>6</v>
      </c>
      <c r="R60" s="18">
        <v>5</v>
      </c>
      <c r="S60" s="18">
        <v>6</v>
      </c>
      <c r="T60" s="18">
        <v>7</v>
      </c>
      <c r="U60" s="18">
        <v>6</v>
      </c>
      <c r="V60" s="18">
        <v>6</v>
      </c>
      <c r="W60" s="18">
        <v>5</v>
      </c>
      <c r="X60" s="18">
        <v>5</v>
      </c>
      <c r="Y60" s="18">
        <v>6</v>
      </c>
      <c r="Z60" s="18">
        <v>5</v>
      </c>
      <c r="AA60" s="18">
        <v>5</v>
      </c>
      <c r="AB60" s="18">
        <v>7</v>
      </c>
      <c r="AC60" s="18"/>
      <c r="AD60" s="18">
        <f t="shared" si="5"/>
      </c>
      <c r="AE60" s="11">
        <v>53.47826086956522</v>
      </c>
      <c r="AF60" s="198"/>
    </row>
    <row r="61" ht="12.75"/>
    <row r="62" ht="12.75">
      <c r="B62" s="3" t="s">
        <v>16</v>
      </c>
    </row>
    <row r="63" spans="2:34" ht="12.75">
      <c r="B63" s="16" t="s">
        <v>11</v>
      </c>
      <c r="C63" s="182"/>
      <c r="D63" s="182"/>
      <c r="Z63" s="183" t="s">
        <v>17</v>
      </c>
      <c r="AA63" s="183"/>
      <c r="AB63" s="183"/>
      <c r="AC63" s="183"/>
      <c r="AD63" s="183"/>
      <c r="AE63" s="183"/>
      <c r="AF63" s="183"/>
      <c r="AG63" s="183"/>
      <c r="AH63" s="183"/>
    </row>
    <row r="64" spans="2:4" ht="12.75">
      <c r="B64" s="16" t="s">
        <v>12</v>
      </c>
      <c r="C64" s="182" t="s">
        <v>218</v>
      </c>
      <c r="D64" s="182"/>
    </row>
    <row r="65" spans="2:34" ht="12.75">
      <c r="B65" s="16" t="s">
        <v>13</v>
      </c>
      <c r="C65" s="182" t="s">
        <v>268</v>
      </c>
      <c r="D65" s="182"/>
      <c r="Z65" s="155" t="s">
        <v>20</v>
      </c>
      <c r="AA65" s="155"/>
      <c r="AB65" s="155"/>
      <c r="AC65" s="155"/>
      <c r="AD65" s="155"/>
      <c r="AE65" s="155"/>
      <c r="AF65" s="155"/>
      <c r="AG65" s="155"/>
      <c r="AH65" s="155"/>
    </row>
  </sheetData>
  <sheetProtection password="C5C2" sheet="1" objects="1" scenarios="1"/>
  <mergeCells count="143">
    <mergeCell ref="AF49:AF51"/>
    <mergeCell ref="A58:A60"/>
    <mergeCell ref="B58:B60"/>
    <mergeCell ref="C58:C60"/>
    <mergeCell ref="D58:D60"/>
    <mergeCell ref="AF58:AF60"/>
    <mergeCell ref="A49:A51"/>
    <mergeCell ref="B49:B51"/>
    <mergeCell ref="C49:C51"/>
    <mergeCell ref="D49:D51"/>
    <mergeCell ref="AF43:AF45"/>
    <mergeCell ref="A46:A48"/>
    <mergeCell ref="B46:B48"/>
    <mergeCell ref="C46:C48"/>
    <mergeCell ref="D46:D48"/>
    <mergeCell ref="AF46:AF48"/>
    <mergeCell ref="A43:A45"/>
    <mergeCell ref="B43:B45"/>
    <mergeCell ref="C43:C45"/>
    <mergeCell ref="D43:D45"/>
    <mergeCell ref="AF37:AF39"/>
    <mergeCell ref="A40:A42"/>
    <mergeCell ref="B40:B42"/>
    <mergeCell ref="C40:C42"/>
    <mergeCell ref="D40:D42"/>
    <mergeCell ref="AF40:AF42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C31:C33"/>
    <mergeCell ref="D31:D33"/>
    <mergeCell ref="A28:A30"/>
    <mergeCell ref="B28:B30"/>
    <mergeCell ref="C28:C30"/>
    <mergeCell ref="D28:D30"/>
    <mergeCell ref="A25:A27"/>
    <mergeCell ref="B25:B27"/>
    <mergeCell ref="C25:C27"/>
    <mergeCell ref="D25:D27"/>
    <mergeCell ref="C19:C21"/>
    <mergeCell ref="D19:D21"/>
    <mergeCell ref="A22:A24"/>
    <mergeCell ref="B22:B24"/>
    <mergeCell ref="C22:C24"/>
    <mergeCell ref="D22:D24"/>
    <mergeCell ref="A16:A18"/>
    <mergeCell ref="A13:A15"/>
    <mergeCell ref="A19:A21"/>
    <mergeCell ref="B19:B21"/>
    <mergeCell ref="D16:D18"/>
    <mergeCell ref="D13:D15"/>
    <mergeCell ref="D10:D12"/>
    <mergeCell ref="B13:B15"/>
    <mergeCell ref="C13:C15"/>
    <mergeCell ref="B16:B18"/>
    <mergeCell ref="C16:C18"/>
    <mergeCell ref="A10:A12"/>
    <mergeCell ref="B5:B6"/>
    <mergeCell ref="C5:C6"/>
    <mergeCell ref="D5:D6"/>
    <mergeCell ref="A7:A9"/>
    <mergeCell ref="B7:B9"/>
    <mergeCell ref="C7:C9"/>
    <mergeCell ref="D7:D9"/>
    <mergeCell ref="B10:B12"/>
    <mergeCell ref="C10:C12"/>
    <mergeCell ref="AC5:AC6"/>
    <mergeCell ref="E5:E6"/>
    <mergeCell ref="F5:AB5"/>
    <mergeCell ref="AD5:AD6"/>
    <mergeCell ref="A1:D1"/>
    <mergeCell ref="A2:C2"/>
    <mergeCell ref="A3:C3"/>
    <mergeCell ref="R1:AA1"/>
    <mergeCell ref="R2:AF3"/>
    <mergeCell ref="D2:Q3"/>
    <mergeCell ref="AF22:AF24"/>
    <mergeCell ref="AF25:AF27"/>
    <mergeCell ref="A5:A6"/>
    <mergeCell ref="AF16:AF18"/>
    <mergeCell ref="AF19:AF21"/>
    <mergeCell ref="AF5:AF6"/>
    <mergeCell ref="AF7:AF9"/>
    <mergeCell ref="AF10:AF12"/>
    <mergeCell ref="AF13:AF15"/>
    <mergeCell ref="AE5:AE6"/>
    <mergeCell ref="AF28:AF30"/>
    <mergeCell ref="C65:D65"/>
    <mergeCell ref="C63:D63"/>
    <mergeCell ref="C64:D64"/>
    <mergeCell ref="Z63:AH63"/>
    <mergeCell ref="Z65:AH65"/>
    <mergeCell ref="AF31:AF33"/>
    <mergeCell ref="AF34:AF36"/>
    <mergeCell ref="AG28:AG30"/>
    <mergeCell ref="AH28:AH30"/>
    <mergeCell ref="AG7:AG9"/>
    <mergeCell ref="AH7:AH9"/>
    <mergeCell ref="AI7:AI9"/>
    <mergeCell ref="AN7:AN9"/>
    <mergeCell ref="AG10:AG12"/>
    <mergeCell ref="AH10:AH12"/>
    <mergeCell ref="AI10:AI12"/>
    <mergeCell ref="AN10:AN12"/>
    <mergeCell ref="AG13:AG15"/>
    <mergeCell ref="AH13:AH15"/>
    <mergeCell ref="AI13:AI15"/>
    <mergeCell ref="AN13:AN15"/>
    <mergeCell ref="AG16:AG18"/>
    <mergeCell ref="AH16:AH18"/>
    <mergeCell ref="AI16:AI18"/>
    <mergeCell ref="AN16:AN18"/>
    <mergeCell ref="AG19:AG21"/>
    <mergeCell ref="AH19:AH21"/>
    <mergeCell ref="AI19:AI21"/>
    <mergeCell ref="AN19:AN21"/>
    <mergeCell ref="AG22:AG24"/>
    <mergeCell ref="AH22:AH24"/>
    <mergeCell ref="AI22:AI24"/>
    <mergeCell ref="AN22:AN24"/>
    <mergeCell ref="AI28:AI30"/>
    <mergeCell ref="AN28:AN30"/>
    <mergeCell ref="AG25:AG27"/>
    <mergeCell ref="AH25:AH27"/>
    <mergeCell ref="AI25:AI27"/>
    <mergeCell ref="AN25:AN27"/>
    <mergeCell ref="AF52:AF54"/>
    <mergeCell ref="A55:A57"/>
    <mergeCell ref="B55:B57"/>
    <mergeCell ref="C55:C57"/>
    <mergeCell ref="D55:D57"/>
    <mergeCell ref="AF55:AF57"/>
    <mergeCell ref="A52:A54"/>
    <mergeCell ref="B52:B54"/>
    <mergeCell ref="C52:C54"/>
    <mergeCell ref="D52:D54"/>
  </mergeCells>
  <dataValidations count="5">
    <dataValidation type="whole" allowBlank="1" showInputMessage="1" showErrorMessage="1" error="Nieprawidłowa wartość!" sqref="F7:AB60">
      <formula1>0</formula1>
      <formula2>10</formula2>
    </dataValidation>
    <dataValidation type="list" allowBlank="1" showInputMessage="1" showErrorMessage="1" sqref="Z65:AD65 C63:D65">
      <formula1>Sędzia</formula1>
    </dataValidation>
    <dataValidation type="list" allowBlank="1" showInputMessage="1" showErrorMessage="1" sqref="AF7:AF60">
      <formula1>Uwagi</formula1>
    </dataValidation>
    <dataValidation type="whole" operator="lessThan" allowBlank="1" showInputMessage="1" showErrorMessage="1" error="Nie zmieniaj!!!" sqref="A1:AF3">
      <formula1>0</formula1>
    </dataValidation>
    <dataValidation type="whole" allowBlank="1" showInputMessage="1" showErrorMessage="1" error="Nieprawidłowa wartość!" sqref="AC7:AC60">
      <formula1>0</formula1>
      <formula2>14</formula2>
    </dataValidation>
  </dataValidations>
  <printOptions/>
  <pageMargins left="0.16" right="0.57" top="0.13" bottom="0.33" header="0.22" footer="0.15"/>
  <pageSetup horizontalDpi="300" verticalDpi="300" orientation="landscape" paperSize="9" r:id="rId4"/>
  <headerFooter alignWithMargins="0">
    <oddFooter>&amp;L&amp;6Obsługa informatyczna : SK Jaroszówka&amp;C&amp;8Ujeżdżenie Kl CNC**- zestawienie ocen. Strona &amp;P&amp;R&amp;8Wydruk dnia &amp;D  godz  &amp;T</oddFooter>
  </headerFooter>
  <rowBreaks count="1" manualBreakCount="1">
    <brk id="33" min="1" max="31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511112"/>
  <dimension ref="A1:AA34"/>
  <sheetViews>
    <sheetView workbookViewId="0" topLeftCell="A1">
      <selection activeCell="A1" sqref="A1:IV16384"/>
    </sheetView>
  </sheetViews>
  <sheetFormatPr defaultColWidth="9.00390625" defaultRowHeight="12.75"/>
  <cols>
    <col min="1" max="1" width="4.875" style="3" customWidth="1"/>
    <col min="2" max="2" width="4.375" style="3" customWidth="1"/>
    <col min="3" max="3" width="16.00390625" style="3" customWidth="1"/>
    <col min="4" max="4" width="20.50390625" style="3" customWidth="1"/>
    <col min="5" max="5" width="20.875" style="3" customWidth="1"/>
    <col min="6" max="6" width="6.50390625" style="3" customWidth="1"/>
    <col min="7" max="20" width="2.875" style="3" customWidth="1"/>
    <col min="21" max="21" width="4.875" style="3" customWidth="1"/>
    <col min="22" max="22" width="3.125" style="3" customWidth="1"/>
    <col min="23" max="23" width="5.625" style="3" customWidth="1"/>
    <col min="24" max="24" width="4.125" style="3" customWidth="1"/>
    <col min="25" max="25" width="5.625" style="3" customWidth="1"/>
    <col min="26" max="26" width="7.625" style="3" customWidth="1"/>
    <col min="27" max="27" width="8.625" style="3" customWidth="1"/>
    <col min="28" max="28" width="10.375" style="3" customWidth="1"/>
    <col min="29" max="29" width="10.625" style="3" customWidth="1"/>
    <col min="30" max="30" width="9.125" style="3" customWidth="1"/>
    <col min="31" max="32" width="9.375" style="3" customWidth="1"/>
    <col min="33" max="33" width="10.625" style="3" customWidth="1"/>
    <col min="34" max="35" width="9.375" style="3" customWidth="1"/>
    <col min="36" max="36" width="10.625" style="3" customWidth="1"/>
    <col min="37" max="16384" width="9.375" style="3" customWidth="1"/>
  </cols>
  <sheetData>
    <row r="1" spans="1:24" ht="73.5" customHeight="1">
      <c r="A1" s="68" t="str">
        <f>'[5]Lista start'!A1:C1</f>
        <v>Zawody Ogólnopolskie                                                                                                                         Oficjalne WKKW   Memoriał "Łupaszków"                                                                                                                        Jaroszówka 11- 12 września 2004</v>
      </c>
      <c r="B1" s="68"/>
      <c r="C1" s="68"/>
      <c r="D1" s="68"/>
      <c r="U1" s="131" t="s">
        <v>0</v>
      </c>
      <c r="V1" s="131"/>
      <c r="W1" s="131"/>
      <c r="X1" s="131"/>
    </row>
    <row r="2" spans="1:27" ht="28.5" customHeight="1">
      <c r="A2" s="208" t="str">
        <f>'[5]Lista start'!A2:B2</f>
        <v>Kl. CNC**</v>
      </c>
      <c r="B2" s="208"/>
      <c r="C2" s="208"/>
      <c r="D2" s="137" t="s">
        <v>21</v>
      </c>
      <c r="E2" s="137"/>
      <c r="F2" s="137"/>
      <c r="G2" s="137"/>
      <c r="H2" s="137"/>
      <c r="I2" s="137"/>
      <c r="J2" s="137"/>
      <c r="K2" s="137"/>
      <c r="L2" s="137"/>
      <c r="M2" s="137"/>
      <c r="N2" s="140" t="str">
        <f>'[5]Lista start'!E2</f>
        <v>Klub Jeździecki Ośrodek Sportów Konnych                                                                                                     i Stadnina Koni Jaroszówka                                                                                                                               </v>
      </c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4.75" customHeight="1">
      <c r="A3" s="45" t="str">
        <f>'[5]Lista start'!A3:B3</f>
        <v>Sobota, 11 września  2004 r.</v>
      </c>
      <c r="B3" s="45"/>
      <c r="C3" s="45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9" ht="7.5" customHeight="1">
      <c r="A4" s="20"/>
      <c r="B4" s="21"/>
      <c r="C4" s="21"/>
      <c r="G4" s="5"/>
      <c r="H4" s="5"/>
      <c r="I4" s="5"/>
    </row>
    <row r="5" spans="1:27" ht="27.75" customHeight="1">
      <c r="A5" s="117" t="s">
        <v>22</v>
      </c>
      <c r="B5" s="117" t="s">
        <v>23</v>
      </c>
      <c r="C5" s="46" t="s">
        <v>2</v>
      </c>
      <c r="D5" s="46" t="s">
        <v>24</v>
      </c>
      <c r="E5" s="46" t="s">
        <v>4</v>
      </c>
      <c r="F5" s="206" t="s">
        <v>25</v>
      </c>
      <c r="G5" s="207" t="s">
        <v>26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117" t="s">
        <v>27</v>
      </c>
      <c r="V5" s="203" t="s">
        <v>28</v>
      </c>
      <c r="W5" s="203"/>
      <c r="X5" s="204"/>
      <c r="Y5" s="117" t="s">
        <v>29</v>
      </c>
      <c r="Z5" s="117" t="s">
        <v>30</v>
      </c>
      <c r="AA5" s="117" t="s">
        <v>10</v>
      </c>
    </row>
    <row r="6" spans="1:27" ht="12.75" customHeight="1">
      <c r="A6" s="118"/>
      <c r="B6" s="118"/>
      <c r="C6" s="47"/>
      <c r="D6" s="47"/>
      <c r="E6" s="47"/>
      <c r="F6" s="206"/>
      <c r="G6" s="202" t="str">
        <f>IF('[5] Skoki '!G6&gt;0,'[5] Skoki '!G6,"")</f>
        <v>1</v>
      </c>
      <c r="H6" s="202" t="str">
        <f>IF('[5] Skoki '!H6&gt;0,'[5] Skoki '!H6,"")</f>
        <v>2</v>
      </c>
      <c r="I6" s="202" t="str">
        <f>IF('[5] Skoki '!I6&gt;0,'[5] Skoki '!I6,"")</f>
        <v>3</v>
      </c>
      <c r="J6" s="202" t="str">
        <f>IF('[5] Skoki '!J6&gt;0,'[5] Skoki '!J6,"")</f>
        <v>4A</v>
      </c>
      <c r="K6" s="202" t="str">
        <f>IF('[5] Skoki '!K6&gt;0,'[5] Skoki '!K6,"")</f>
        <v>4B</v>
      </c>
      <c r="L6" s="202" t="str">
        <f>IF('[5] Skoki '!L6&gt;0,'[5] Skoki '!L6,"")</f>
        <v>4C</v>
      </c>
      <c r="M6" s="202">
        <f>IF('[5] Skoki '!M6&gt;0,'[5] Skoki '!M6,"")</f>
        <v>5</v>
      </c>
      <c r="N6" s="202">
        <f>IF('[5] Skoki '!N6&gt;0,'[5] Skoki '!N6,"")</f>
        <v>6</v>
      </c>
      <c r="O6" s="202" t="str">
        <f>IF('[5] Skoki '!O6&gt;0,'[5] Skoki '!O6,"")</f>
        <v>7A</v>
      </c>
      <c r="P6" s="202" t="str">
        <f>IF('[5] Skoki '!P6&gt;0,'[5] Skoki '!P6,"")</f>
        <v>7B</v>
      </c>
      <c r="Q6" s="202">
        <f>IF('[5] Skoki '!Q6&gt;0,'[5] Skoki '!Q6,"")</f>
        <v>8</v>
      </c>
      <c r="R6" s="202">
        <f>IF('[5] Skoki '!R6&gt;0,'[5] Skoki '!R6,"")</f>
        <v>9</v>
      </c>
      <c r="S6" s="202">
        <f>IF('[5] Skoki '!S6&gt;0,'[5] Skoki '!S6,"")</f>
        <v>10</v>
      </c>
      <c r="T6" s="202">
        <f>IF('[5] Skoki '!T6&gt;0,'[5] Skoki '!T6,"")</f>
        <v>11</v>
      </c>
      <c r="U6" s="118"/>
      <c r="V6" s="122" t="s">
        <v>31</v>
      </c>
      <c r="W6" s="122" t="s">
        <v>32</v>
      </c>
      <c r="X6" s="122" t="s">
        <v>33</v>
      </c>
      <c r="Y6" s="118"/>
      <c r="Z6" s="118"/>
      <c r="AA6" s="118"/>
    </row>
    <row r="7" spans="1:27" ht="12.75" customHeight="1">
      <c r="A7" s="119"/>
      <c r="B7" s="119"/>
      <c r="C7" s="48"/>
      <c r="D7" s="48"/>
      <c r="E7" s="48"/>
      <c r="F7" s="206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119"/>
      <c r="V7" s="123"/>
      <c r="W7" s="123"/>
      <c r="X7" s="123"/>
      <c r="Y7" s="119"/>
      <c r="Z7" s="119"/>
      <c r="AA7" s="119"/>
    </row>
    <row r="8" spans="1:27" ht="30" customHeight="1">
      <c r="A8" s="23"/>
      <c r="B8" s="24">
        <v>1</v>
      </c>
      <c r="C8" s="25" t="s">
        <v>288</v>
      </c>
      <c r="D8" s="25" t="s">
        <v>117</v>
      </c>
      <c r="E8" s="25" t="s">
        <v>42</v>
      </c>
      <c r="F8" s="27">
        <v>65.21739130434783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>
        <v>0</v>
      </c>
      <c r="V8" s="29">
        <v>1</v>
      </c>
      <c r="W8" s="30">
        <v>30</v>
      </c>
      <c r="X8" s="33">
        <v>7</v>
      </c>
      <c r="Y8" s="33">
        <v>7</v>
      </c>
      <c r="Z8" s="34">
        <v>72.21739130434783</v>
      </c>
      <c r="AA8" s="35"/>
    </row>
    <row r="9" spans="1:27" ht="30" customHeight="1">
      <c r="A9" s="23"/>
      <c r="B9" s="24">
        <v>2</v>
      </c>
      <c r="C9" s="25" t="s">
        <v>289</v>
      </c>
      <c r="D9" s="25" t="s">
        <v>232</v>
      </c>
      <c r="E9" s="25" t="s">
        <v>168</v>
      </c>
      <c r="F9" s="27">
        <v>57.71739130434783</v>
      </c>
      <c r="G9" s="28"/>
      <c r="H9" s="28"/>
      <c r="I9" s="28"/>
      <c r="J9" s="28">
        <v>4</v>
      </c>
      <c r="K9" s="28"/>
      <c r="L9" s="28"/>
      <c r="M9" s="28"/>
      <c r="N9" s="28"/>
      <c r="O9" s="28"/>
      <c r="P9" s="28"/>
      <c r="Q9" s="28">
        <v>4</v>
      </c>
      <c r="R9" s="28"/>
      <c r="S9" s="28"/>
      <c r="T9" s="28"/>
      <c r="U9" s="29">
        <v>8</v>
      </c>
      <c r="V9" s="29">
        <v>1</v>
      </c>
      <c r="W9" s="30">
        <v>14</v>
      </c>
      <c r="X9" s="33">
        <v>0</v>
      </c>
      <c r="Y9" s="33">
        <v>8</v>
      </c>
      <c r="Z9" s="34">
        <v>65.71739130434783</v>
      </c>
      <c r="AA9" s="35"/>
    </row>
    <row r="10" spans="1:27" ht="30" customHeight="1">
      <c r="A10" s="23"/>
      <c r="B10" s="24">
        <v>3</v>
      </c>
      <c r="C10" s="25" t="s">
        <v>293</v>
      </c>
      <c r="D10" s="25" t="s">
        <v>147</v>
      </c>
      <c r="E10" s="25" t="s">
        <v>39</v>
      </c>
      <c r="F10" s="27">
        <v>69.78260869565217</v>
      </c>
      <c r="G10" s="28"/>
      <c r="H10" s="28"/>
      <c r="I10" s="28"/>
      <c r="J10" s="28">
        <v>4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>
        <v>4</v>
      </c>
      <c r="V10" s="29">
        <v>1</v>
      </c>
      <c r="W10" s="30">
        <v>22</v>
      </c>
      <c r="X10" s="33">
        <v>0</v>
      </c>
      <c r="Y10" s="33">
        <v>4</v>
      </c>
      <c r="Z10" s="34">
        <v>73.78260869565217</v>
      </c>
      <c r="AA10" s="35"/>
    </row>
    <row r="11" spans="1:27" ht="30" customHeight="1">
      <c r="A11" s="23"/>
      <c r="B11" s="24">
        <v>4</v>
      </c>
      <c r="C11" s="25" t="s">
        <v>290</v>
      </c>
      <c r="D11" s="25" t="s">
        <v>291</v>
      </c>
      <c r="E11" s="25" t="s">
        <v>39</v>
      </c>
      <c r="F11" s="27">
        <v>65.86956521739131</v>
      </c>
      <c r="G11" s="28"/>
      <c r="H11" s="28">
        <v>4</v>
      </c>
      <c r="I11" s="28"/>
      <c r="J11" s="28">
        <v>4</v>
      </c>
      <c r="K11" s="28">
        <v>8</v>
      </c>
      <c r="L11" s="28">
        <v>4</v>
      </c>
      <c r="M11" s="28"/>
      <c r="N11" s="28"/>
      <c r="O11" s="28"/>
      <c r="P11" s="28"/>
      <c r="Q11" s="28">
        <v>4</v>
      </c>
      <c r="R11" s="28"/>
      <c r="S11" s="28"/>
      <c r="T11" s="28"/>
      <c r="U11" s="29">
        <v>24</v>
      </c>
      <c r="V11" s="29">
        <v>1</v>
      </c>
      <c r="W11" s="30">
        <v>27</v>
      </c>
      <c r="X11" s="33">
        <v>4</v>
      </c>
      <c r="Y11" s="33">
        <v>28</v>
      </c>
      <c r="Z11" s="34">
        <v>93.86956521739131</v>
      </c>
      <c r="AA11" s="35"/>
    </row>
    <row r="12" spans="1:27" ht="30" customHeight="1">
      <c r="A12" s="23"/>
      <c r="B12" s="24">
        <v>5</v>
      </c>
      <c r="C12" s="25" t="s">
        <v>294</v>
      </c>
      <c r="D12" s="25" t="s">
        <v>295</v>
      </c>
      <c r="E12" s="25" t="s">
        <v>39</v>
      </c>
      <c r="F12" s="27">
        <v>79.2391304347826</v>
      </c>
      <c r="G12" s="28">
        <v>4</v>
      </c>
      <c r="H12" s="28">
        <v>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>
        <v>8</v>
      </c>
      <c r="V12" s="29">
        <v>1</v>
      </c>
      <c r="W12" s="30">
        <v>21</v>
      </c>
      <c r="X12" s="33">
        <v>0</v>
      </c>
      <c r="Y12" s="33">
        <v>8</v>
      </c>
      <c r="Z12" s="34">
        <v>87.2391304347826</v>
      </c>
      <c r="AA12" s="35"/>
    </row>
    <row r="13" spans="1:27" ht="30" customHeight="1">
      <c r="A13" s="23"/>
      <c r="B13" s="24">
        <v>6</v>
      </c>
      <c r="C13" s="25" t="s">
        <v>292</v>
      </c>
      <c r="D13" s="25" t="s">
        <v>45</v>
      </c>
      <c r="E13" s="25" t="s">
        <v>46</v>
      </c>
      <c r="F13" s="27">
        <v>56.73913043478261</v>
      </c>
      <c r="G13" s="28"/>
      <c r="H13" s="28"/>
      <c r="I13" s="28"/>
      <c r="J13" s="28"/>
      <c r="K13" s="28"/>
      <c r="L13" s="28"/>
      <c r="M13" s="28"/>
      <c r="N13" s="28"/>
      <c r="O13" s="28">
        <v>12</v>
      </c>
      <c r="P13" s="28"/>
      <c r="Q13" s="28"/>
      <c r="R13" s="28"/>
      <c r="S13" s="28"/>
      <c r="T13" s="28"/>
      <c r="U13" s="29">
        <v>12</v>
      </c>
      <c r="V13" s="29">
        <v>1</v>
      </c>
      <c r="W13" s="30">
        <v>46</v>
      </c>
      <c r="X13" s="33">
        <v>23</v>
      </c>
      <c r="Y13" s="33">
        <v>35</v>
      </c>
      <c r="Z13" s="34">
        <v>91.73913043478261</v>
      </c>
      <c r="AA13" s="35"/>
    </row>
    <row r="14" spans="1:27" ht="30" customHeight="1">
      <c r="A14" s="23"/>
      <c r="B14" s="24">
        <v>7</v>
      </c>
      <c r="C14" s="25" t="s">
        <v>296</v>
      </c>
      <c r="D14" s="25" t="s">
        <v>175</v>
      </c>
      <c r="E14" s="25" t="s">
        <v>176</v>
      </c>
      <c r="F14" s="27">
        <v>56.08695652173914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>
        <v>0</v>
      </c>
      <c r="V14" s="29">
        <v>1</v>
      </c>
      <c r="W14" s="30">
        <v>25</v>
      </c>
      <c r="X14" s="33">
        <v>2</v>
      </c>
      <c r="Y14" s="33">
        <v>2</v>
      </c>
      <c r="Z14" s="34">
        <v>58.08695652173914</v>
      </c>
      <c r="AA14" s="35"/>
    </row>
    <row r="15" spans="1:27" ht="30" customHeight="1">
      <c r="A15" s="23"/>
      <c r="B15" s="24">
        <v>8</v>
      </c>
      <c r="C15" s="25" t="s">
        <v>297</v>
      </c>
      <c r="D15" s="25" t="s">
        <v>235</v>
      </c>
      <c r="E15" s="25" t="s">
        <v>190</v>
      </c>
      <c r="F15" s="27">
        <v>70.43478260869566</v>
      </c>
      <c r="G15" s="28"/>
      <c r="H15" s="28">
        <v>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>
        <v>4</v>
      </c>
      <c r="V15" s="29">
        <v>1</v>
      </c>
      <c r="W15" s="30">
        <v>23</v>
      </c>
      <c r="X15" s="33">
        <v>0</v>
      </c>
      <c r="Y15" s="33">
        <v>4</v>
      </c>
      <c r="Z15" s="34">
        <v>74.43478260869566</v>
      </c>
      <c r="AA15" s="35"/>
    </row>
    <row r="16" spans="1:27" ht="30" customHeight="1">
      <c r="A16" s="23"/>
      <c r="B16" s="24">
        <v>9</v>
      </c>
      <c r="C16" s="25" t="s">
        <v>298</v>
      </c>
      <c r="D16" s="25" t="s">
        <v>153</v>
      </c>
      <c r="E16" s="25" t="s">
        <v>36</v>
      </c>
      <c r="F16" s="27">
        <v>72.3913043478261</v>
      </c>
      <c r="G16" s="28"/>
      <c r="H16" s="28">
        <v>4</v>
      </c>
      <c r="I16" s="28"/>
      <c r="J16" s="28"/>
      <c r="K16" s="28"/>
      <c r="L16" s="28">
        <v>4</v>
      </c>
      <c r="M16" s="28"/>
      <c r="N16" s="28"/>
      <c r="O16" s="28"/>
      <c r="P16" s="28"/>
      <c r="Q16" s="28"/>
      <c r="R16" s="28"/>
      <c r="S16" s="28"/>
      <c r="T16" s="28"/>
      <c r="U16" s="29">
        <v>8</v>
      </c>
      <c r="V16" s="29">
        <v>1</v>
      </c>
      <c r="W16" s="30">
        <v>21</v>
      </c>
      <c r="X16" s="33">
        <v>0</v>
      </c>
      <c r="Y16" s="33">
        <v>8</v>
      </c>
      <c r="Z16" s="34">
        <v>80.3913043478261</v>
      </c>
      <c r="AA16" s="35"/>
    </row>
    <row r="17" spans="1:27" ht="30" customHeight="1">
      <c r="A17" s="23"/>
      <c r="B17" s="24">
        <v>10</v>
      </c>
      <c r="C17" s="25" t="s">
        <v>306</v>
      </c>
      <c r="D17" s="25" t="s">
        <v>232</v>
      </c>
      <c r="E17" s="25" t="s">
        <v>168</v>
      </c>
      <c r="F17" s="27">
        <v>62.28260869565217</v>
      </c>
      <c r="G17" s="28"/>
      <c r="H17" s="28"/>
      <c r="I17" s="28"/>
      <c r="J17" s="28"/>
      <c r="K17" s="28"/>
      <c r="L17" s="28"/>
      <c r="M17" s="28">
        <v>4</v>
      </c>
      <c r="N17" s="28"/>
      <c r="O17" s="28"/>
      <c r="P17" s="28"/>
      <c r="Q17" s="28"/>
      <c r="R17" s="28">
        <v>4</v>
      </c>
      <c r="S17" s="28"/>
      <c r="T17" s="28"/>
      <c r="U17" s="29">
        <v>8</v>
      </c>
      <c r="V17" s="29">
        <v>1</v>
      </c>
      <c r="W17" s="30">
        <v>17</v>
      </c>
      <c r="X17" s="33">
        <v>0</v>
      </c>
      <c r="Y17" s="33">
        <v>8</v>
      </c>
      <c r="Z17" s="34">
        <v>70.28260869565217</v>
      </c>
      <c r="AA17" s="35"/>
    </row>
    <row r="18" spans="1:27" ht="30" customHeight="1">
      <c r="A18" s="23"/>
      <c r="B18" s="24">
        <v>11</v>
      </c>
      <c r="C18" s="25" t="s">
        <v>299</v>
      </c>
      <c r="D18" s="25" t="s">
        <v>48</v>
      </c>
      <c r="E18" s="25" t="s">
        <v>49</v>
      </c>
      <c r="F18" s="27">
        <v>62.608695652173914</v>
      </c>
      <c r="G18" s="28"/>
      <c r="H18" s="28">
        <v>4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>
        <v>4</v>
      </c>
      <c r="T18" s="28"/>
      <c r="U18" s="29">
        <v>8</v>
      </c>
      <c r="V18" s="29">
        <v>1</v>
      </c>
      <c r="W18" s="30">
        <v>20</v>
      </c>
      <c r="X18" s="33">
        <v>0</v>
      </c>
      <c r="Y18" s="33">
        <v>8</v>
      </c>
      <c r="Z18" s="34">
        <v>70.6086956521739</v>
      </c>
      <c r="AA18" s="35"/>
    </row>
    <row r="19" spans="1:27" ht="30" customHeight="1">
      <c r="A19" s="23"/>
      <c r="B19" s="24">
        <v>12</v>
      </c>
      <c r="C19" s="25" t="s">
        <v>300</v>
      </c>
      <c r="D19" s="25" t="s">
        <v>151</v>
      </c>
      <c r="E19" s="25" t="s">
        <v>39</v>
      </c>
      <c r="F19" s="27">
        <v>69.45652173913044</v>
      </c>
      <c r="G19" s="28"/>
      <c r="H19" s="28"/>
      <c r="I19" s="28"/>
      <c r="J19" s="28"/>
      <c r="K19" s="28">
        <v>4</v>
      </c>
      <c r="L19" s="28"/>
      <c r="M19" s="28"/>
      <c r="N19" s="28"/>
      <c r="O19" s="28"/>
      <c r="P19" s="28"/>
      <c r="Q19" s="28"/>
      <c r="R19" s="28"/>
      <c r="S19" s="28"/>
      <c r="T19" s="28"/>
      <c r="U19" s="29">
        <v>4</v>
      </c>
      <c r="V19" s="29">
        <v>1</v>
      </c>
      <c r="W19" s="30">
        <v>28</v>
      </c>
      <c r="X19" s="33">
        <v>5</v>
      </c>
      <c r="Y19" s="33">
        <v>9</v>
      </c>
      <c r="Z19" s="34">
        <v>78.45652173913044</v>
      </c>
      <c r="AA19" s="35"/>
    </row>
    <row r="20" spans="1:27" ht="30" customHeight="1">
      <c r="A20" s="23"/>
      <c r="B20" s="24">
        <v>13</v>
      </c>
      <c r="C20" s="25" t="s">
        <v>307</v>
      </c>
      <c r="D20" s="25" t="s">
        <v>291</v>
      </c>
      <c r="E20" s="25" t="s">
        <v>39</v>
      </c>
      <c r="F20" s="27">
        <v>71.41304347826087</v>
      </c>
      <c r="G20" s="28"/>
      <c r="H20" s="28">
        <v>4</v>
      </c>
      <c r="I20" s="28"/>
      <c r="J20" s="28"/>
      <c r="K20" s="28"/>
      <c r="L20" s="28">
        <v>4</v>
      </c>
      <c r="M20" s="28"/>
      <c r="N20" s="28"/>
      <c r="O20" s="28"/>
      <c r="P20" s="28"/>
      <c r="Q20" s="28"/>
      <c r="R20" s="28"/>
      <c r="S20" s="28"/>
      <c r="T20" s="28"/>
      <c r="U20" s="29">
        <v>8</v>
      </c>
      <c r="V20" s="29">
        <v>1</v>
      </c>
      <c r="W20" s="30">
        <v>14</v>
      </c>
      <c r="X20" s="33">
        <v>0</v>
      </c>
      <c r="Y20" s="33">
        <v>8</v>
      </c>
      <c r="Z20" s="34">
        <v>79.41304347826087</v>
      </c>
      <c r="AA20" s="35"/>
    </row>
    <row r="21" spans="1:27" ht="30" customHeight="1">
      <c r="A21" s="23"/>
      <c r="B21" s="24">
        <v>14</v>
      </c>
      <c r="C21" s="25" t="s">
        <v>301</v>
      </c>
      <c r="D21" s="25" t="s">
        <v>302</v>
      </c>
      <c r="E21" s="25" t="s">
        <v>309</v>
      </c>
      <c r="F21" s="27">
        <v>66.19565217391306</v>
      </c>
      <c r="G21" s="28"/>
      <c r="H21" s="28">
        <v>4</v>
      </c>
      <c r="I21" s="28"/>
      <c r="J21" s="28">
        <v>4</v>
      </c>
      <c r="K21" s="28"/>
      <c r="L21" s="28"/>
      <c r="M21" s="28"/>
      <c r="N21" s="28"/>
      <c r="O21" s="28">
        <v>4</v>
      </c>
      <c r="P21" s="28"/>
      <c r="Q21" s="28"/>
      <c r="R21" s="28"/>
      <c r="S21" s="28"/>
      <c r="T21" s="28"/>
      <c r="U21" s="29">
        <v>12</v>
      </c>
      <c r="V21" s="29">
        <v>1</v>
      </c>
      <c r="W21" s="30">
        <v>22</v>
      </c>
      <c r="X21" s="33">
        <v>0</v>
      </c>
      <c r="Y21" s="33">
        <v>12</v>
      </c>
      <c r="Z21" s="34">
        <v>78.19565217391306</v>
      </c>
      <c r="AA21" s="35"/>
    </row>
    <row r="22" spans="1:27" ht="30" customHeight="1">
      <c r="A22" s="23"/>
      <c r="B22" s="24">
        <v>15</v>
      </c>
      <c r="C22" s="25" t="s">
        <v>303</v>
      </c>
      <c r="D22" s="25" t="s">
        <v>240</v>
      </c>
      <c r="E22" s="25" t="s">
        <v>241</v>
      </c>
      <c r="F22" s="27">
        <v>66.52173913043478</v>
      </c>
      <c r="G22" s="28"/>
      <c r="H22" s="28">
        <v>4</v>
      </c>
      <c r="I22" s="28"/>
      <c r="J22" s="28"/>
      <c r="K22" s="28">
        <v>4</v>
      </c>
      <c r="L22" s="28"/>
      <c r="M22" s="28"/>
      <c r="N22" s="28"/>
      <c r="O22" s="28"/>
      <c r="P22" s="28"/>
      <c r="Q22" s="28">
        <v>4</v>
      </c>
      <c r="R22" s="28"/>
      <c r="S22" s="28"/>
      <c r="T22" s="28"/>
      <c r="U22" s="29">
        <v>12</v>
      </c>
      <c r="V22" s="29">
        <v>1</v>
      </c>
      <c r="W22" s="30">
        <v>25</v>
      </c>
      <c r="X22" s="33">
        <v>2</v>
      </c>
      <c r="Y22" s="33">
        <v>14</v>
      </c>
      <c r="Z22" s="34">
        <v>80.52173913043478</v>
      </c>
      <c r="AA22" s="35"/>
    </row>
    <row r="23" spans="1:27" ht="30" customHeight="1">
      <c r="A23" s="23"/>
      <c r="B23" s="24">
        <v>16</v>
      </c>
      <c r="C23" s="25" t="s">
        <v>308</v>
      </c>
      <c r="D23" s="25" t="s">
        <v>45</v>
      </c>
      <c r="E23" s="25" t="s">
        <v>46</v>
      </c>
      <c r="F23" s="27">
        <v>55.108695652173914</v>
      </c>
      <c r="G23" s="28"/>
      <c r="H23" s="28">
        <v>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>
        <v>4</v>
      </c>
      <c r="V23" s="29">
        <v>1</v>
      </c>
      <c r="W23" s="30">
        <v>18</v>
      </c>
      <c r="X23" s="33">
        <v>0</v>
      </c>
      <c r="Y23" s="33">
        <v>4</v>
      </c>
      <c r="Z23" s="34">
        <v>59.108695652173914</v>
      </c>
      <c r="AA23" s="35"/>
    </row>
    <row r="24" spans="1:27" ht="30" customHeight="1">
      <c r="A24" s="23"/>
      <c r="B24" s="24">
        <v>17</v>
      </c>
      <c r="C24" s="25" t="s">
        <v>305</v>
      </c>
      <c r="D24" s="25" t="s">
        <v>117</v>
      </c>
      <c r="E24" s="25" t="s">
        <v>42</v>
      </c>
      <c r="F24" s="27">
        <v>58.69565217391305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4</v>
      </c>
      <c r="T24" s="28"/>
      <c r="U24" s="29">
        <v>4</v>
      </c>
      <c r="V24" s="29">
        <v>1</v>
      </c>
      <c r="W24" s="30">
        <v>23</v>
      </c>
      <c r="X24" s="33">
        <v>0</v>
      </c>
      <c r="Y24" s="33">
        <v>4</v>
      </c>
      <c r="Z24" s="34">
        <v>62.69565217391305</v>
      </c>
      <c r="AA24" s="35"/>
    </row>
    <row r="25" spans="1:27" ht="30" customHeight="1">
      <c r="A25" s="18"/>
      <c r="B25" s="18">
        <v>18</v>
      </c>
      <c r="C25" s="18" t="s">
        <v>304</v>
      </c>
      <c r="D25" s="18" t="s">
        <v>192</v>
      </c>
      <c r="E25" s="18" t="s">
        <v>115</v>
      </c>
      <c r="F25" s="18">
        <v>71.73913043478261</v>
      </c>
      <c r="G25" s="18"/>
      <c r="H25" s="18">
        <v>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>
        <v>4</v>
      </c>
      <c r="T25" s="18"/>
      <c r="U25" s="18">
        <v>8</v>
      </c>
      <c r="V25" s="18">
        <v>1</v>
      </c>
      <c r="W25" s="18">
        <v>18</v>
      </c>
      <c r="X25" s="18">
        <v>0</v>
      </c>
      <c r="Y25" s="18">
        <v>8</v>
      </c>
      <c r="Z25" s="11">
        <v>79.73913043478261</v>
      </c>
      <c r="AA25" s="18"/>
    </row>
    <row r="27" spans="3:25" ht="28.5" customHeight="1">
      <c r="C27" s="109" t="s">
        <v>70</v>
      </c>
      <c r="D27" s="109"/>
      <c r="G27" s="136" t="s">
        <v>71</v>
      </c>
      <c r="H27" s="136"/>
      <c r="I27" s="136"/>
      <c r="J27" s="82" t="s">
        <v>72</v>
      </c>
      <c r="K27" s="82"/>
      <c r="L27" s="132" t="s">
        <v>73</v>
      </c>
      <c r="M27" s="133"/>
      <c r="N27" s="133"/>
      <c r="O27" s="133"/>
      <c r="P27" s="133"/>
      <c r="Q27" s="133"/>
      <c r="R27" s="134"/>
      <c r="S27" s="126" t="s">
        <v>74</v>
      </c>
      <c r="T27" s="127"/>
      <c r="U27" s="128"/>
      <c r="V27" s="116" t="s">
        <v>75</v>
      </c>
      <c r="W27" s="116"/>
      <c r="X27" s="139" t="s">
        <v>76</v>
      </c>
      <c r="Y27" s="139"/>
    </row>
    <row r="28" spans="4:25" ht="19.5" customHeight="1">
      <c r="D28" s="131"/>
      <c r="E28" s="131"/>
      <c r="G28" s="136"/>
      <c r="H28" s="136"/>
      <c r="I28" s="136"/>
      <c r="J28" s="82"/>
      <c r="K28" s="82"/>
      <c r="L28" s="136" t="s">
        <v>31</v>
      </c>
      <c r="M28" s="136"/>
      <c r="N28" s="136" t="s">
        <v>32</v>
      </c>
      <c r="O28" s="136"/>
      <c r="P28" s="136"/>
      <c r="Q28" s="136"/>
      <c r="R28" s="136"/>
      <c r="S28" s="129" t="s">
        <v>31</v>
      </c>
      <c r="T28" s="130"/>
      <c r="U28" s="38" t="s">
        <v>32</v>
      </c>
      <c r="V28" s="116"/>
      <c r="W28" s="116"/>
      <c r="X28" s="139"/>
      <c r="Y28" s="139"/>
    </row>
    <row r="29" spans="4:25" ht="24" customHeight="1">
      <c r="D29" s="131"/>
      <c r="E29" s="131"/>
      <c r="G29" s="121">
        <f>'[5] Skoki '!G56:I56</f>
        <v>480</v>
      </c>
      <c r="H29" s="121"/>
      <c r="I29" s="121"/>
      <c r="J29" s="121">
        <f>'[5] Skoki '!J56:K56</f>
        <v>350</v>
      </c>
      <c r="K29" s="121"/>
      <c r="L29" s="121">
        <f>'[5] Skoki '!L56:M56</f>
        <v>2</v>
      </c>
      <c r="M29" s="121"/>
      <c r="N29" s="135">
        <f>'[5] Skoki '!N56:R56</f>
        <v>46</v>
      </c>
      <c r="O29" s="135"/>
      <c r="P29" s="135"/>
      <c r="Q29" s="135"/>
      <c r="R29" s="135"/>
      <c r="S29" s="124">
        <f>'[5] Skoki '!S56:T56</f>
        <v>1</v>
      </c>
      <c r="T29" s="125"/>
      <c r="U29" s="39">
        <f>'[5] Skoki '!U56</f>
        <v>23</v>
      </c>
      <c r="V29" s="138">
        <f>'[5] Skoki '!V56:W56</f>
        <v>11</v>
      </c>
      <c r="W29" s="138"/>
      <c r="X29" s="138">
        <f>'[5] Skoki '!X56:Y56</f>
        <v>14</v>
      </c>
      <c r="Y29" s="138"/>
    </row>
    <row r="31" spans="7:17" ht="12.75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4" spans="11:20" ht="12.75">
      <c r="K34" s="40"/>
      <c r="L34" s="41"/>
      <c r="M34" s="42"/>
      <c r="N34" s="42"/>
      <c r="O34" s="42"/>
      <c r="P34" s="42"/>
      <c r="Q34" s="42"/>
      <c r="R34" s="41"/>
      <c r="S34" s="41"/>
      <c r="T34" s="43"/>
    </row>
  </sheetData>
  <sheetProtection password="C5C2" sheet="1" objects="1" scenarios="1"/>
  <mergeCells count="54">
    <mergeCell ref="AA5:AA7"/>
    <mergeCell ref="G29:I29"/>
    <mergeCell ref="L27:R27"/>
    <mergeCell ref="A2:C2"/>
    <mergeCell ref="S29:T29"/>
    <mergeCell ref="S27:U27"/>
    <mergeCell ref="S28:T28"/>
    <mergeCell ref="D29:E29"/>
    <mergeCell ref="J29:K29"/>
    <mergeCell ref="N29:R29"/>
    <mergeCell ref="A1:D1"/>
    <mergeCell ref="F5:F7"/>
    <mergeCell ref="A3:C3"/>
    <mergeCell ref="D5:D7"/>
    <mergeCell ref="E5:E7"/>
    <mergeCell ref="B5:B7"/>
    <mergeCell ref="C5:C7"/>
    <mergeCell ref="A5:A7"/>
    <mergeCell ref="D2:M2"/>
    <mergeCell ref="G5:T5"/>
    <mergeCell ref="L29:M29"/>
    <mergeCell ref="J27:K28"/>
    <mergeCell ref="L28:M28"/>
    <mergeCell ref="M6:M7"/>
    <mergeCell ref="L6:L7"/>
    <mergeCell ref="J6:J7"/>
    <mergeCell ref="K6:K7"/>
    <mergeCell ref="C27:D27"/>
    <mergeCell ref="G27:I28"/>
    <mergeCell ref="D28:E28"/>
    <mergeCell ref="H6:H7"/>
    <mergeCell ref="I6:I7"/>
    <mergeCell ref="G6:G7"/>
    <mergeCell ref="V27:W28"/>
    <mergeCell ref="S6:S7"/>
    <mergeCell ref="V6:V7"/>
    <mergeCell ref="U5:U7"/>
    <mergeCell ref="T6:T7"/>
    <mergeCell ref="N6:N7"/>
    <mergeCell ref="R6:R7"/>
    <mergeCell ref="N28:R28"/>
    <mergeCell ref="O6:O7"/>
    <mergeCell ref="P6:P7"/>
    <mergeCell ref="Q6:Q7"/>
    <mergeCell ref="U1:X1"/>
    <mergeCell ref="Z5:Z7"/>
    <mergeCell ref="X29:Y29"/>
    <mergeCell ref="W6:W7"/>
    <mergeCell ref="Y5:Y7"/>
    <mergeCell ref="X27:Y28"/>
    <mergeCell ref="V5:X5"/>
    <mergeCell ref="V29:W29"/>
    <mergeCell ref="N2:AA3"/>
    <mergeCell ref="X6:X7"/>
  </mergeCells>
  <dataValidations count="6">
    <dataValidation allowBlank="1" showInputMessage="1" showErrorMessage="1" prompt="Wpisz nazwisko i imię" sqref="G31:I31"/>
    <dataValidation type="textLength" operator="lessThan" allowBlank="1" showInputMessage="1" showErrorMessage="1" error="Funkcje pomocnicze nie kasować!!" sqref="K34:T34 G27:Y29 A1:AA7">
      <formula1>0</formula1>
    </dataValidation>
    <dataValidation type="whole" operator="greaterThanOrEqual" allowBlank="1" showInputMessage="1" showErrorMessage="1" error="Błędny wpis !" sqref="V8:V24">
      <formula1>1</formula1>
    </dataValidation>
    <dataValidation type="list" allowBlank="1" showInputMessage="1" showErrorMessage="1" sqref="AA8:AA24">
      <formula1>Uwagi</formula1>
    </dataValidation>
    <dataValidation type="list" allowBlank="1" showInputMessage="1" showErrorMessage="1" prompt="Wpisz nazwisko i imię" sqref="D28:E29">
      <formula1>Sędzia</formula1>
    </dataValidation>
    <dataValidation type="decimal" operator="lessThan" allowBlank="1" showInputMessage="1" showErrorMessage="1" error="Błędny wpis !" sqref="W8:W24">
      <formula1>60</formula1>
    </dataValidation>
  </dataValidations>
  <printOptions/>
  <pageMargins left="0.25" right="0.57" top="0.45" bottom="0.36" header="0.2" footer="0.19"/>
  <pageSetup horizontalDpi="300" verticalDpi="300" orientation="landscape" paperSize="9" r:id="rId2"/>
  <headerFooter alignWithMargins="0">
    <oddFooter>&amp;L&amp;6Opracowanie: RomanOpiela &amp;C&amp;8Arkusz sędziowski  Skoki  KL CNC** Strona:&amp;P&amp;R&amp;8Wydruk dnia:  &amp;D   godz:   &amp;T</oddFooter>
  </headerFooter>
  <rowBreaks count="3" manualBreakCount="3">
    <brk id="17" max="26" man="1"/>
    <brk id="31" max="23" man="1"/>
    <brk id="33" max="1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412"/>
  <dimension ref="A1:BF32"/>
  <sheetViews>
    <sheetView workbookViewId="0" topLeftCell="A1">
      <selection activeCell="A2" sqref="A2:D2"/>
    </sheetView>
  </sheetViews>
  <sheetFormatPr defaultColWidth="9.00390625" defaultRowHeight="12.75"/>
  <cols>
    <col min="1" max="1" width="3.50390625" style="3" customWidth="1"/>
    <col min="2" max="2" width="3.125" style="3" customWidth="1"/>
    <col min="3" max="3" width="3.875" style="3" customWidth="1"/>
    <col min="4" max="4" width="14.875" style="3" customWidth="1"/>
    <col min="5" max="5" width="17.50390625" style="3" customWidth="1"/>
    <col min="6" max="41" width="2.375" style="3" customWidth="1"/>
    <col min="42" max="42" width="3.625" style="3" customWidth="1"/>
    <col min="43" max="43" width="2.875" style="3" customWidth="1"/>
    <col min="44" max="46" width="4.875" style="3" customWidth="1"/>
    <col min="47" max="47" width="6.50390625" style="3" customWidth="1"/>
    <col min="48" max="48" width="9.375" style="3" customWidth="1"/>
    <col min="49" max="49" width="11.00390625" style="3" customWidth="1"/>
    <col min="50" max="51" width="9.375" style="3" customWidth="1"/>
    <col min="52" max="56" width="10.625" style="3" customWidth="1"/>
    <col min="57" max="57" width="10.375" style="3" customWidth="1"/>
    <col min="58" max="58" width="12.00390625" style="3" customWidth="1"/>
    <col min="59" max="16384" width="9.375" style="3" customWidth="1"/>
  </cols>
  <sheetData>
    <row r="1" spans="1:47" ht="73.5" customHeight="1">
      <c r="A1" s="68" t="str">
        <f>'[5]Lista start'!A1:C1</f>
        <v>Zawody Ogólnopolskie                                                                                                                         Oficjalne WKKW   Memoriał "Łupaszków"                                                                                                                        Jaroszówka 11- 12 września 2004</v>
      </c>
      <c r="B1" s="68"/>
      <c r="C1" s="68"/>
      <c r="D1" s="68"/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57" t="s">
        <v>0</v>
      </c>
      <c r="AL1" s="157"/>
      <c r="AM1" s="157"/>
      <c r="AN1" s="157"/>
      <c r="AO1" s="157"/>
      <c r="AP1" s="157"/>
      <c r="AQ1" s="157"/>
      <c r="AR1" s="4"/>
      <c r="AU1" s="44"/>
    </row>
    <row r="2" spans="1:47" ht="25.5" customHeight="1">
      <c r="A2" s="210" t="str">
        <f>'[5]Lista start PT'!A2:C2</f>
        <v>Kl. CNC**</v>
      </c>
      <c r="B2" s="210"/>
      <c r="C2" s="210"/>
      <c r="D2" s="210"/>
      <c r="E2" s="211" t="s">
        <v>77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164" t="str">
        <f>'[5]Lista start'!E2</f>
        <v>Klub Jeździecki Ośrodek Sportów Konnych                                                                                                     i Stadnina Koni Jaroszówka                                                                                                                               </v>
      </c>
      <c r="AL2" s="164"/>
      <c r="AM2" s="164"/>
      <c r="AN2" s="164"/>
      <c r="AO2" s="164"/>
      <c r="AP2" s="164"/>
      <c r="AQ2" s="164"/>
      <c r="AR2" s="164"/>
      <c r="AS2" s="164"/>
      <c r="AT2" s="164"/>
      <c r="AU2" s="164"/>
    </row>
    <row r="3" spans="1:47" ht="25.5" customHeight="1">
      <c r="A3" s="156" t="str">
        <f>'[5]Lista start PT'!A3:C3</f>
        <v>Niedziela, 12 września 2004 r.</v>
      </c>
      <c r="B3" s="156"/>
      <c r="C3" s="156"/>
      <c r="D3" s="156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</row>
    <row r="4" spans="1:58" s="53" customFormat="1" ht="3.75" customHeight="1">
      <c r="A4" s="20"/>
      <c r="B4" s="20"/>
      <c r="C4" s="20"/>
      <c r="D4" s="50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Q4" s="54"/>
      <c r="AR4" s="54"/>
      <c r="AS4" s="54"/>
      <c r="AT4" s="55"/>
      <c r="AU4" s="56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47" ht="12.75" customHeight="1">
      <c r="A5" s="225" t="s">
        <v>22</v>
      </c>
      <c r="B5" s="225" t="s">
        <v>78</v>
      </c>
      <c r="C5" s="225" t="s">
        <v>287</v>
      </c>
      <c r="D5" s="226" t="s">
        <v>2</v>
      </c>
      <c r="E5" s="227" t="s">
        <v>24</v>
      </c>
      <c r="F5" s="228" t="s">
        <v>80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5" t="s">
        <v>81</v>
      </c>
      <c r="AU5" s="229" t="s">
        <v>82</v>
      </c>
    </row>
    <row r="6" spans="1:47" ht="18" customHeight="1">
      <c r="A6" s="230"/>
      <c r="B6" s="230"/>
      <c r="C6" s="230"/>
      <c r="D6" s="226"/>
      <c r="E6" s="231"/>
      <c r="F6" s="228" t="s">
        <v>83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5" t="s">
        <v>84</v>
      </c>
      <c r="AQ6" s="232" t="s">
        <v>28</v>
      </c>
      <c r="AR6" s="233"/>
      <c r="AS6" s="225" t="s">
        <v>84</v>
      </c>
      <c r="AT6" s="230"/>
      <c r="AU6" s="229"/>
    </row>
    <row r="7" spans="1:47" ht="23.25" customHeight="1">
      <c r="A7" s="234"/>
      <c r="B7" s="234"/>
      <c r="C7" s="234"/>
      <c r="D7" s="226"/>
      <c r="E7" s="235"/>
      <c r="F7" s="65">
        <f>IF('[5]Próba ter'!F7&gt;0,'[5]Próba ter'!F7,"")</f>
        <v>1</v>
      </c>
      <c r="G7" s="65">
        <f>IF('[5]Próba ter'!G7&gt;0,'[5]Próba ter'!G7,"")</f>
        <v>2</v>
      </c>
      <c r="H7" s="65">
        <f>IF('[5]Próba ter'!H7&gt;0,'[5]Próba ter'!H7,"")</f>
        <v>3</v>
      </c>
      <c r="I7" s="65">
        <f>IF('[5]Próba ter'!I7&gt;0,'[5]Próba ter'!I7,"")</f>
        <v>4</v>
      </c>
      <c r="J7" s="65">
        <f>IF('[5]Próba ter'!J7&gt;0,'[5]Próba ter'!J7,"")</f>
        <v>5</v>
      </c>
      <c r="K7" s="65">
        <f>IF('[5]Próba ter'!K7&gt;0,'[5]Próba ter'!K7,"")</f>
        <v>6</v>
      </c>
      <c r="L7" s="65">
        <f>IF('[5]Próba ter'!L7&gt;0,'[5]Próba ter'!L7,"")</f>
        <v>7</v>
      </c>
      <c r="M7" s="65" t="str">
        <f>IF('[5]Próba ter'!M7&gt;0,'[5]Próba ter'!M7,"")</f>
        <v>8A</v>
      </c>
      <c r="N7" s="65" t="str">
        <f>IF('[5]Próba ter'!N7&gt;0,'[5]Próba ter'!N7,"")</f>
        <v>8B</v>
      </c>
      <c r="O7" s="65" t="str">
        <f>IF('[5]Próba ter'!O7&gt;0,'[5]Próba ter'!O7,"")</f>
        <v>8C</v>
      </c>
      <c r="P7" s="65">
        <f>IF('[5]Próba ter'!P7&gt;0,'[5]Próba ter'!P7,"")</f>
        <v>9</v>
      </c>
      <c r="Q7" s="65" t="str">
        <f>IF('[5]Próba ter'!Q7&gt;0,'[5]Próba ter'!Q7,"")</f>
        <v>10A</v>
      </c>
      <c r="R7" s="65" t="str">
        <f>IF('[5]Próba ter'!R7&gt;0,'[5]Próba ter'!R7,"")</f>
        <v>10B</v>
      </c>
      <c r="S7" s="65">
        <f>IF('[5]Próba ter'!S7&gt;0,'[5]Próba ter'!S7,"")</f>
        <v>11</v>
      </c>
      <c r="T7" s="65">
        <f>IF('[5]Próba ter'!T7&gt;0,'[5]Próba ter'!T7,"")</f>
        <v>12</v>
      </c>
      <c r="U7" s="65" t="str">
        <f>IF('[5]Próba ter'!U7&gt;0,'[5]Próba ter'!U7,"")</f>
        <v>13A</v>
      </c>
      <c r="V7" s="65" t="str">
        <f>IF('[5]Próba ter'!V7&gt;0,'[5]Próba ter'!V7,"")</f>
        <v>13B</v>
      </c>
      <c r="W7" s="65" t="str">
        <f>IF('[5]Próba ter'!W7&gt;0,'[5]Próba ter'!W7,"")</f>
        <v>13C</v>
      </c>
      <c r="X7" s="65" t="str">
        <f>IF('[5]Próba ter'!X7&gt;0,'[5]Próba ter'!X7,"")</f>
        <v>13D</v>
      </c>
      <c r="Y7" s="65" t="str">
        <f>IF('[5]Próba ter'!Y7&gt;0,'[5]Próba ter'!Y7,"")</f>
        <v>14A</v>
      </c>
      <c r="Z7" s="65" t="str">
        <f>IF('[5]Próba ter'!Z7&gt;0,'[5]Próba ter'!Z7,"")</f>
        <v>14B</v>
      </c>
      <c r="AA7" s="65" t="str">
        <f>IF('[5]Próba ter'!AA7&gt;0,'[5]Próba ter'!AA7,"")</f>
        <v>14C</v>
      </c>
      <c r="AB7" s="65" t="str">
        <f>IF('[5]Próba ter'!AB7&gt;0,'[5]Próba ter'!AB7,"")</f>
        <v>15A</v>
      </c>
      <c r="AC7" s="65" t="str">
        <f>IF('[5]Próba ter'!AC7&gt;0,'[5]Próba ter'!AC7,"")</f>
        <v>15B</v>
      </c>
      <c r="AD7" s="65">
        <f>IF('[5]Próba ter'!AD7&gt;0,'[5]Próba ter'!AD7,"")</f>
        <v>16</v>
      </c>
      <c r="AE7" s="65">
        <f>IF('[5]Próba ter'!AE7&gt;0,'[5]Próba ter'!AE7,"")</f>
        <v>17</v>
      </c>
      <c r="AF7" s="65">
        <f>IF('[5]Próba ter'!AF7&gt;0,'[5]Próba ter'!AF7,"")</f>
        <v>18</v>
      </c>
      <c r="AG7" s="65" t="str">
        <f>IF('[5]Próba ter'!AG7&gt;0,'[5]Próba ter'!AG7,"")</f>
        <v>19A</v>
      </c>
      <c r="AH7" s="65" t="str">
        <f>IF('[5]Próba ter'!AH7&gt;0,'[5]Próba ter'!AH7,"")</f>
        <v>19B</v>
      </c>
      <c r="AI7" s="65">
        <f>IF('[5]Próba ter'!AI7&gt;0,'[5]Próba ter'!AI7,"")</f>
        <v>20</v>
      </c>
      <c r="AJ7" s="65" t="str">
        <f>IF('[5]Próba ter'!AJ7&gt;0,'[5]Próba ter'!AJ7,"")</f>
        <v>21A</v>
      </c>
      <c r="AK7" s="65" t="str">
        <f>IF('[5]Próba ter'!AK7&gt;0,'[5]Próba ter'!AK7,"")</f>
        <v>21B</v>
      </c>
      <c r="AL7" s="65" t="str">
        <f>IF('[5]Próba ter'!AL7&gt;0,'[5]Próba ter'!AL7,"")</f>
        <v>21C</v>
      </c>
      <c r="AM7" s="65">
        <f>IF('[5]Próba ter'!AM7&gt;0,'[5]Próba ter'!AM7,"")</f>
        <v>22</v>
      </c>
      <c r="AN7" s="65">
        <f>IF('[5]Próba ter'!AN7&gt;0,'[5]Próba ter'!AN7,"")</f>
      </c>
      <c r="AO7" s="65">
        <f>IF('[5]Próba ter'!AO7&gt;0,'[5]Próba ter'!AO7,"")</f>
      </c>
      <c r="AP7" s="234"/>
      <c r="AQ7" s="236" t="s">
        <v>31</v>
      </c>
      <c r="AR7" s="237" t="s">
        <v>32</v>
      </c>
      <c r="AS7" s="234"/>
      <c r="AT7" s="234"/>
      <c r="AU7" s="229"/>
    </row>
    <row r="8" spans="1:47" ht="21.75" customHeight="1">
      <c r="A8" s="242"/>
      <c r="B8" s="238">
        <v>1</v>
      </c>
      <c r="C8" s="60">
        <v>1</v>
      </c>
      <c r="D8" s="239" t="s">
        <v>288</v>
      </c>
      <c r="E8" s="239" t="s">
        <v>117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/>
      <c r="AO8" s="65"/>
      <c r="AP8" s="239">
        <v>0</v>
      </c>
      <c r="AQ8" s="239">
        <v>6</v>
      </c>
      <c r="AR8" s="243">
        <v>46</v>
      </c>
      <c r="AS8" s="240">
        <v>0</v>
      </c>
      <c r="AT8" s="241">
        <v>0</v>
      </c>
      <c r="AU8" s="244"/>
    </row>
    <row r="9" spans="1:47" ht="21.75" customHeight="1">
      <c r="A9" s="242"/>
      <c r="B9" s="238">
        <v>2</v>
      </c>
      <c r="C9" s="60">
        <v>2</v>
      </c>
      <c r="D9" s="239" t="s">
        <v>289</v>
      </c>
      <c r="E9" s="239" t="s">
        <v>232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/>
      <c r="AO9" s="65"/>
      <c r="AP9" s="239">
        <v>0</v>
      </c>
      <c r="AQ9" s="239">
        <v>6</v>
      </c>
      <c r="AR9" s="243">
        <v>35</v>
      </c>
      <c r="AS9" s="240">
        <v>0</v>
      </c>
      <c r="AT9" s="241">
        <v>0</v>
      </c>
      <c r="AU9" s="244"/>
    </row>
    <row r="10" spans="1:47" ht="21.75" customHeight="1">
      <c r="A10" s="242"/>
      <c r="B10" s="238">
        <v>3</v>
      </c>
      <c r="C10" s="60">
        <v>4</v>
      </c>
      <c r="D10" s="239" t="s">
        <v>290</v>
      </c>
      <c r="E10" s="239" t="s">
        <v>291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20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/>
      <c r="AO10" s="65"/>
      <c r="AP10" s="239">
        <v>20</v>
      </c>
      <c r="AQ10" s="239">
        <v>7</v>
      </c>
      <c r="AR10" s="243">
        <v>32</v>
      </c>
      <c r="AS10" s="240">
        <v>15.6</v>
      </c>
      <c r="AT10" s="241">
        <v>35.6</v>
      </c>
      <c r="AU10" s="244"/>
    </row>
    <row r="11" spans="1:47" ht="21.75" customHeight="1">
      <c r="A11" s="242"/>
      <c r="B11" s="238">
        <v>4</v>
      </c>
      <c r="C11" s="60">
        <v>6</v>
      </c>
      <c r="D11" s="239" t="s">
        <v>292</v>
      </c>
      <c r="E11" s="239" t="s">
        <v>45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/>
      <c r="AO11" s="65"/>
      <c r="AP11" s="239">
        <v>0</v>
      </c>
      <c r="AQ11" s="239">
        <v>7</v>
      </c>
      <c r="AR11" s="243">
        <v>22</v>
      </c>
      <c r="AS11" s="240">
        <v>11.6</v>
      </c>
      <c r="AT11" s="241">
        <v>11.6</v>
      </c>
      <c r="AU11" s="244"/>
    </row>
    <row r="12" spans="1:47" ht="21.75" customHeight="1">
      <c r="A12" s="242"/>
      <c r="B12" s="238">
        <v>5</v>
      </c>
      <c r="C12" s="60">
        <v>3</v>
      </c>
      <c r="D12" s="239" t="s">
        <v>293</v>
      </c>
      <c r="E12" s="239" t="s">
        <v>147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20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/>
      <c r="AO12" s="65"/>
      <c r="AP12" s="239">
        <v>20</v>
      </c>
      <c r="AQ12" s="239">
        <v>7</v>
      </c>
      <c r="AR12" s="243">
        <v>8</v>
      </c>
      <c r="AS12" s="240">
        <v>6</v>
      </c>
      <c r="AT12" s="241">
        <v>26</v>
      </c>
      <c r="AU12" s="244"/>
    </row>
    <row r="13" spans="1:47" ht="21.75" customHeight="1">
      <c r="A13" s="242"/>
      <c r="B13" s="238">
        <v>6</v>
      </c>
      <c r="C13" s="60">
        <v>5</v>
      </c>
      <c r="D13" s="239" t="s">
        <v>294</v>
      </c>
      <c r="E13" s="239" t="s">
        <v>295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/>
      <c r="AO13" s="65"/>
      <c r="AP13" s="239">
        <v>0</v>
      </c>
      <c r="AQ13" s="239">
        <v>7</v>
      </c>
      <c r="AR13" s="243">
        <v>18</v>
      </c>
      <c r="AS13" s="240">
        <v>10</v>
      </c>
      <c r="AT13" s="241">
        <v>10</v>
      </c>
      <c r="AU13" s="244"/>
    </row>
    <row r="14" spans="1:47" ht="21.75" customHeight="1">
      <c r="A14" s="242"/>
      <c r="B14" s="238">
        <v>7</v>
      </c>
      <c r="C14" s="60">
        <v>7</v>
      </c>
      <c r="D14" s="239" t="s">
        <v>296</v>
      </c>
      <c r="E14" s="239" t="s">
        <v>175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/>
      <c r="AO14" s="65"/>
      <c r="AP14" s="239">
        <v>0</v>
      </c>
      <c r="AQ14" s="239">
        <v>7</v>
      </c>
      <c r="AR14" s="243">
        <v>35</v>
      </c>
      <c r="AS14" s="240">
        <v>16.8</v>
      </c>
      <c r="AT14" s="241">
        <v>16.8</v>
      </c>
      <c r="AU14" s="244"/>
    </row>
    <row r="15" spans="1:47" ht="21.75" customHeight="1">
      <c r="A15" s="242"/>
      <c r="B15" s="238">
        <v>8</v>
      </c>
      <c r="C15" s="60">
        <v>8</v>
      </c>
      <c r="D15" s="239" t="s">
        <v>297</v>
      </c>
      <c r="E15" s="239" t="s">
        <v>235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/>
      <c r="AO15" s="65"/>
      <c r="AP15" s="239">
        <v>0</v>
      </c>
      <c r="AQ15" s="239">
        <v>7</v>
      </c>
      <c r="AR15" s="243">
        <v>38</v>
      </c>
      <c r="AS15" s="240">
        <v>18</v>
      </c>
      <c r="AT15" s="241">
        <v>18</v>
      </c>
      <c r="AU15" s="244"/>
    </row>
    <row r="16" spans="1:47" ht="21.75" customHeight="1">
      <c r="A16" s="242"/>
      <c r="B16" s="238">
        <v>9</v>
      </c>
      <c r="C16" s="60">
        <v>9</v>
      </c>
      <c r="D16" s="239" t="s">
        <v>298</v>
      </c>
      <c r="E16" s="239" t="s">
        <v>153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/>
      <c r="AO16" s="65"/>
      <c r="AP16" s="239">
        <v>0</v>
      </c>
      <c r="AQ16" s="239">
        <v>6</v>
      </c>
      <c r="AR16" s="243">
        <v>57</v>
      </c>
      <c r="AS16" s="240">
        <v>1.6</v>
      </c>
      <c r="AT16" s="241">
        <v>1.6</v>
      </c>
      <c r="AU16" s="244"/>
    </row>
    <row r="17" spans="1:47" ht="21.75" customHeight="1">
      <c r="A17" s="242"/>
      <c r="B17" s="238">
        <v>10</v>
      </c>
      <c r="C17" s="60">
        <v>11</v>
      </c>
      <c r="D17" s="239" t="s">
        <v>299</v>
      </c>
      <c r="E17" s="239" t="s">
        <v>48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/>
      <c r="AO17" s="65"/>
      <c r="AP17" s="239">
        <v>0</v>
      </c>
      <c r="AQ17" s="239">
        <v>7</v>
      </c>
      <c r="AR17" s="243">
        <v>45</v>
      </c>
      <c r="AS17" s="240">
        <v>20.8</v>
      </c>
      <c r="AT17" s="241">
        <v>20.8</v>
      </c>
      <c r="AU17" s="244"/>
    </row>
    <row r="18" spans="1:47" ht="21.75" customHeight="1">
      <c r="A18" s="242"/>
      <c r="B18" s="238">
        <v>11</v>
      </c>
      <c r="C18" s="60">
        <v>12</v>
      </c>
      <c r="D18" s="239" t="s">
        <v>300</v>
      </c>
      <c r="E18" s="239" t="s">
        <v>151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20</v>
      </c>
      <c r="AN18" s="65"/>
      <c r="AO18" s="65"/>
      <c r="AP18" s="239">
        <v>20</v>
      </c>
      <c r="AQ18" s="239">
        <v>7</v>
      </c>
      <c r="AR18" s="243">
        <v>53</v>
      </c>
      <c r="AS18" s="240">
        <v>24</v>
      </c>
      <c r="AT18" s="241">
        <v>44</v>
      </c>
      <c r="AU18" s="244"/>
    </row>
    <row r="19" spans="1:47" ht="21.75" customHeight="1">
      <c r="A19" s="242"/>
      <c r="B19" s="238">
        <v>12</v>
      </c>
      <c r="C19" s="60">
        <v>14</v>
      </c>
      <c r="D19" s="239" t="s">
        <v>301</v>
      </c>
      <c r="E19" s="239" t="s">
        <v>302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/>
      <c r="AO19" s="65"/>
      <c r="AP19" s="239">
        <v>0</v>
      </c>
      <c r="AQ19" s="239">
        <v>6</v>
      </c>
      <c r="AR19" s="243">
        <v>45</v>
      </c>
      <c r="AS19" s="240">
        <v>0</v>
      </c>
      <c r="AT19" s="241">
        <v>0</v>
      </c>
      <c r="AU19" s="244"/>
    </row>
    <row r="20" spans="1:47" ht="21.75" customHeight="1">
      <c r="A20" s="242"/>
      <c r="B20" s="238">
        <v>13</v>
      </c>
      <c r="C20" s="60">
        <v>15</v>
      </c>
      <c r="D20" s="239" t="s">
        <v>303</v>
      </c>
      <c r="E20" s="239" t="s">
        <v>240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20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20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/>
      <c r="AO20" s="65"/>
      <c r="AP20" s="239">
        <v>40</v>
      </c>
      <c r="AQ20" s="239">
        <v>7</v>
      </c>
      <c r="AR20" s="243">
        <v>39</v>
      </c>
      <c r="AS20" s="240">
        <v>18.4</v>
      </c>
      <c r="AT20" s="241">
        <v>58.4</v>
      </c>
      <c r="AU20" s="244"/>
    </row>
    <row r="21" spans="1:47" ht="21.75" customHeight="1">
      <c r="A21" s="242"/>
      <c r="B21" s="238">
        <v>14</v>
      </c>
      <c r="C21" s="60">
        <v>18</v>
      </c>
      <c r="D21" s="239" t="s">
        <v>304</v>
      </c>
      <c r="E21" s="239" t="s">
        <v>192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/>
      <c r="AO21" s="65"/>
      <c r="AP21" s="239">
        <v>0</v>
      </c>
      <c r="AQ21" s="239">
        <v>7</v>
      </c>
      <c r="AR21" s="243">
        <v>58</v>
      </c>
      <c r="AS21" s="240">
        <v>26</v>
      </c>
      <c r="AT21" s="241">
        <v>26</v>
      </c>
      <c r="AU21" s="244"/>
    </row>
    <row r="22" spans="1:47" ht="21.75" customHeight="1">
      <c r="A22" s="242"/>
      <c r="B22" s="238">
        <v>15</v>
      </c>
      <c r="C22" s="60">
        <v>17</v>
      </c>
      <c r="D22" s="239" t="s">
        <v>305</v>
      </c>
      <c r="E22" s="239" t="s">
        <v>117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/>
      <c r="AO22" s="65"/>
      <c r="AP22" s="239">
        <v>0</v>
      </c>
      <c r="AQ22" s="239">
        <v>6</v>
      </c>
      <c r="AR22" s="243">
        <v>42</v>
      </c>
      <c r="AS22" s="240">
        <v>0</v>
      </c>
      <c r="AT22" s="241">
        <v>0</v>
      </c>
      <c r="AU22" s="244"/>
    </row>
    <row r="23" spans="1:47" ht="21.75" customHeight="1">
      <c r="A23" s="242"/>
      <c r="B23" s="238">
        <v>16</v>
      </c>
      <c r="C23" s="60">
        <v>10</v>
      </c>
      <c r="D23" s="239" t="s">
        <v>306</v>
      </c>
      <c r="E23" s="239" t="s">
        <v>232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/>
      <c r="AO23" s="65"/>
      <c r="AP23" s="239">
        <v>0</v>
      </c>
      <c r="AQ23" s="239">
        <v>6</v>
      </c>
      <c r="AR23" s="243">
        <v>53</v>
      </c>
      <c r="AS23" s="240">
        <v>0</v>
      </c>
      <c r="AT23" s="241">
        <v>0</v>
      </c>
      <c r="AU23" s="244"/>
    </row>
    <row r="24" spans="1:47" ht="21.75" customHeight="1">
      <c r="A24" s="242"/>
      <c r="B24" s="238">
        <v>17</v>
      </c>
      <c r="C24" s="60">
        <v>13</v>
      </c>
      <c r="D24" s="239" t="s">
        <v>307</v>
      </c>
      <c r="E24" s="239" t="s">
        <v>291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20</v>
      </c>
      <c r="S24" s="65">
        <v>0</v>
      </c>
      <c r="T24" s="65">
        <v>0</v>
      </c>
      <c r="U24" s="65" t="s">
        <v>13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239" t="s">
        <v>43</v>
      </c>
      <c r="AQ24" s="239"/>
      <c r="AR24" s="243"/>
      <c r="AS24" s="240" t="s">
        <v>43</v>
      </c>
      <c r="AT24" s="241" t="s">
        <v>43</v>
      </c>
      <c r="AU24" s="244" t="s">
        <v>91</v>
      </c>
    </row>
    <row r="25" spans="1:47" ht="21.75" customHeight="1">
      <c r="A25" s="242"/>
      <c r="B25" s="238">
        <v>18</v>
      </c>
      <c r="C25" s="60">
        <v>16</v>
      </c>
      <c r="D25" s="239" t="s">
        <v>308</v>
      </c>
      <c r="E25" s="239" t="s">
        <v>45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/>
      <c r="AO25" s="65"/>
      <c r="AP25" s="239">
        <v>0</v>
      </c>
      <c r="AQ25" s="239">
        <v>6</v>
      </c>
      <c r="AR25" s="243">
        <v>15</v>
      </c>
      <c r="AS25" s="240">
        <v>0</v>
      </c>
      <c r="AT25" s="241">
        <v>0</v>
      </c>
      <c r="AU25" s="244"/>
    </row>
    <row r="27" spans="35:46" ht="17.25" customHeight="1">
      <c r="AI27" s="142" t="s">
        <v>92</v>
      </c>
      <c r="AJ27" s="143"/>
      <c r="AK27" s="143"/>
      <c r="AL27" s="143"/>
      <c r="AM27" s="144"/>
      <c r="AN27" s="142" t="s">
        <v>93</v>
      </c>
      <c r="AO27" s="143"/>
      <c r="AP27" s="144"/>
      <c r="AQ27" s="151" t="s">
        <v>74</v>
      </c>
      <c r="AR27" s="152"/>
      <c r="AS27" s="117" t="s">
        <v>75</v>
      </c>
      <c r="AT27" s="117" t="s">
        <v>76</v>
      </c>
    </row>
    <row r="28" spans="2:46" ht="12.75">
      <c r="B28" s="155" t="s">
        <v>94</v>
      </c>
      <c r="C28" s="155"/>
      <c r="D28" s="155"/>
      <c r="E28" s="156" t="s">
        <v>20</v>
      </c>
      <c r="F28" s="156"/>
      <c r="G28" s="156"/>
      <c r="H28" s="156"/>
      <c r="I28" s="156"/>
      <c r="J28" s="156"/>
      <c r="AI28" s="145"/>
      <c r="AJ28" s="146"/>
      <c r="AK28" s="146"/>
      <c r="AL28" s="146"/>
      <c r="AM28" s="147"/>
      <c r="AN28" s="145"/>
      <c r="AO28" s="146"/>
      <c r="AP28" s="147"/>
      <c r="AQ28" s="153"/>
      <c r="AR28" s="154"/>
      <c r="AS28" s="118"/>
      <c r="AT28" s="118"/>
    </row>
    <row r="29" spans="35:46" ht="12.75">
      <c r="AI29" s="148"/>
      <c r="AJ29" s="149"/>
      <c r="AK29" s="149"/>
      <c r="AL29" s="149"/>
      <c r="AM29" s="150"/>
      <c r="AN29" s="148"/>
      <c r="AO29" s="149"/>
      <c r="AP29" s="150"/>
      <c r="AQ29" s="38" t="s">
        <v>31</v>
      </c>
      <c r="AR29" s="38" t="s">
        <v>32</v>
      </c>
      <c r="AS29" s="119"/>
      <c r="AT29" s="119"/>
    </row>
    <row r="30" spans="35:46" ht="12.75">
      <c r="AI30" s="124">
        <f>'[5]Próba ter'!AI57:AM57</f>
        <v>3575</v>
      </c>
      <c r="AJ30" s="160"/>
      <c r="AK30" s="160"/>
      <c r="AL30" s="160"/>
      <c r="AM30" s="125"/>
      <c r="AN30" s="161">
        <f>'[5]Próba ter'!AN57:AP57</f>
        <v>520</v>
      </c>
      <c r="AO30" s="162"/>
      <c r="AP30" s="163"/>
      <c r="AQ30" s="18">
        <f>'[5]Próba ter'!AQ57</f>
        <v>6</v>
      </c>
      <c r="AR30" s="69">
        <f>'[5]Próba ter'!AR57</f>
        <v>53</v>
      </c>
      <c r="AS30" s="70">
        <f>'[5]Próba ter'!AS57</f>
        <v>22</v>
      </c>
      <c r="AT30" s="70">
        <f>'[5]Próba ter'!AT57</f>
        <v>35</v>
      </c>
    </row>
    <row r="31" ht="12.75">
      <c r="AT31" s="71"/>
    </row>
    <row r="32" spans="7:45" ht="12.75"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L32" s="66"/>
      <c r="AM32" s="66"/>
      <c r="AN32" s="66"/>
      <c r="AO32" s="66"/>
      <c r="AP32" s="66"/>
      <c r="AQ32" s="66"/>
      <c r="AR32" s="66"/>
      <c r="AS32" s="66"/>
    </row>
  </sheetData>
  <sheetProtection password="C5C2" sheet="1" objects="1" scenarios="1"/>
  <mergeCells count="27">
    <mergeCell ref="AK2:AU3"/>
    <mergeCell ref="AT5:AT7"/>
    <mergeCell ref="AS6:AS7"/>
    <mergeCell ref="F5:AS5"/>
    <mergeCell ref="AQ6:AR6"/>
    <mergeCell ref="E2:AJ3"/>
    <mergeCell ref="AU5:AU7"/>
    <mergeCell ref="AI30:AM30"/>
    <mergeCell ref="AN30:AP30"/>
    <mergeCell ref="AT27:AT29"/>
    <mergeCell ref="AK1:AQ1"/>
    <mergeCell ref="AS27:AS29"/>
    <mergeCell ref="AP6:AP7"/>
    <mergeCell ref="F6:AO6"/>
    <mergeCell ref="AN27:AP29"/>
    <mergeCell ref="AI27:AM29"/>
    <mergeCell ref="AQ27:AR28"/>
    <mergeCell ref="E28:J28"/>
    <mergeCell ref="B28:D28"/>
    <mergeCell ref="A1:E1"/>
    <mergeCell ref="E5:E7"/>
    <mergeCell ref="A3:D3"/>
    <mergeCell ref="A5:A7"/>
    <mergeCell ref="C5:C7"/>
    <mergeCell ref="B5:B7"/>
    <mergeCell ref="D5:D7"/>
    <mergeCell ref="A2:D2"/>
  </mergeCells>
  <dataValidations count="6">
    <dataValidation type="whole" operator="greaterThanOrEqual" allowBlank="1" showInputMessage="1" showErrorMessage="1" error="Błędny wpis!" sqref="AQ8:AQ25">
      <formula1>1</formula1>
    </dataValidation>
    <dataValidation type="decimal" operator="lessThan" allowBlank="1" showInputMessage="1" showErrorMessage="1" error="Błędny wpis !" sqref="AR8:AR25">
      <formula1>60</formula1>
    </dataValidation>
    <dataValidation type="list" allowBlank="1" showInputMessage="1" showErrorMessage="1" prompt="Wpisz nazwisko i imię" sqref="E28 AL32:AS32">
      <formula1>Sędzia</formula1>
    </dataValidation>
    <dataValidation type="textLength" allowBlank="1" showInputMessage="1" showErrorMessage="1" error="Komórka funkcyjna!" sqref="AS8:AS25 C8:E23">
      <formula1>0</formula1>
      <formula2>0</formula2>
    </dataValidation>
    <dataValidation type="list" allowBlank="1" showInputMessage="1" showErrorMessage="1" sqref="AU8:AU25">
      <formula1>Uwagi</formula1>
    </dataValidation>
    <dataValidation type="whole" operator="lessThan" allowBlank="1" showInputMessage="1" showErrorMessage="1" error="Nie zmieniaj!!!" sqref="AI27:AT30 A1:B7 D1:AU7 C1:C4">
      <formula1>0</formula1>
    </dataValidation>
  </dataValidations>
  <printOptions/>
  <pageMargins left="0.05" right="0.5" top="0.5" bottom="0.52" header="0.15" footer="0.29"/>
  <pageSetup horizontalDpi="300" verticalDpi="300" orientation="landscape" paperSize="9" r:id="rId4"/>
  <headerFooter alignWithMargins="0">
    <oddFooter>&amp;L&amp;6Opracowanie: Roman Opiela&amp;C&amp;8Próba terenowa Kl CNC** Strona: &amp;P&amp;R&amp;8Wydruk dnia: &amp;D   godz: &amp;T</oddFooter>
  </headerFooter>
  <rowBreaks count="1" manualBreakCount="1">
    <brk id="20" max="46" man="1"/>
  </rowBreaks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6111"/>
  <dimension ref="A1:V82"/>
  <sheetViews>
    <sheetView workbookViewId="0" topLeftCell="A1">
      <selection activeCell="A1" sqref="A1:E1"/>
    </sheetView>
  </sheetViews>
  <sheetFormatPr defaultColWidth="9.00390625" defaultRowHeight="12.75"/>
  <cols>
    <col min="1" max="1" width="3.00390625" style="3" customWidth="1"/>
    <col min="2" max="2" width="3.125" style="3" customWidth="1"/>
    <col min="3" max="3" width="14.875" style="3" customWidth="1"/>
    <col min="4" max="4" width="17.875" style="3" customWidth="1"/>
    <col min="5" max="5" width="19.00390625" style="3" customWidth="1"/>
    <col min="6" max="6" width="5.50390625" style="3" customWidth="1"/>
    <col min="7" max="7" width="4.625" style="3" customWidth="1"/>
    <col min="8" max="8" width="2.625" style="3" customWidth="1"/>
    <col min="9" max="9" width="5.625" style="3" customWidth="1"/>
    <col min="10" max="10" width="5.375" style="3" customWidth="1"/>
    <col min="11" max="11" width="4.125" style="3" customWidth="1"/>
    <col min="12" max="12" width="5.50390625" style="3" customWidth="1"/>
    <col min="13" max="13" width="6.125" style="3" customWidth="1"/>
    <col min="14" max="14" width="4.125" style="3" customWidth="1"/>
    <col min="15" max="15" width="3.375" style="3" customWidth="1"/>
    <col min="16" max="16" width="5.50390625" style="3" customWidth="1"/>
    <col min="17" max="17" width="5.875" style="3" customWidth="1"/>
    <col min="18" max="18" width="4.625" style="3" customWidth="1"/>
    <col min="19" max="19" width="6.875" style="3" customWidth="1"/>
    <col min="20" max="20" width="9.625" style="3" customWidth="1"/>
    <col min="21" max="21" width="7.00390625" style="3" customWidth="1"/>
    <col min="22" max="22" width="8.50390625" style="3" customWidth="1"/>
    <col min="23" max="23" width="13.125" style="3" customWidth="1"/>
    <col min="24" max="28" width="9.375" style="3" customWidth="1"/>
    <col min="29" max="29" width="11.375" style="3" customWidth="1"/>
    <col min="30" max="32" width="9.375" style="3" customWidth="1"/>
    <col min="33" max="33" width="11.375" style="3" customWidth="1"/>
    <col min="34" max="35" width="10.625" style="3" customWidth="1"/>
    <col min="36" max="36" width="28.625" style="3" customWidth="1"/>
    <col min="37" max="37" width="10.625" style="3" customWidth="1"/>
    <col min="38" max="16384" width="9.375" style="3" customWidth="1"/>
  </cols>
  <sheetData>
    <row r="1" spans="1:10" ht="70.5" customHeight="1">
      <c r="A1" s="68" t="str">
        <f>'[5]Lista start'!A1:C1</f>
        <v>Zawody Ogólnopolskie                                                                                                                         Oficjalne WKKW   Memoriał "Łupaszków"                                                                                                                        Jaroszówka 11- 12 września 2004</v>
      </c>
      <c r="B1" s="68"/>
      <c r="C1" s="68"/>
      <c r="D1" s="68"/>
      <c r="E1" s="68"/>
      <c r="H1" s="169"/>
      <c r="I1" s="169"/>
      <c r="J1" s="169"/>
    </row>
    <row r="2" spans="1:22" ht="20.25" customHeight="1">
      <c r="A2" s="174" t="str">
        <f>'[5]Lista start'!A2:B2</f>
        <v>Kl. CNC**</v>
      </c>
      <c r="B2" s="174"/>
      <c r="C2" s="174"/>
      <c r="D2" s="174"/>
      <c r="E2" s="170" t="s">
        <v>95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40" t="str">
        <f>'[5]Lista start'!E2</f>
        <v>Klub Jeździecki Ośrodek Sportów Konnych                                                                                                     i Stadnina Koni Jaroszówka                                                                                                                               </v>
      </c>
      <c r="Q2" s="140"/>
      <c r="R2" s="140"/>
      <c r="S2" s="140"/>
      <c r="T2" s="140"/>
      <c r="U2" s="140"/>
      <c r="V2" s="140"/>
    </row>
    <row r="3" spans="1:22" ht="29.25" customHeight="1">
      <c r="A3" s="179" t="str">
        <f>'[5]Wyniki końc '!A3:D3</f>
        <v>11-12 września 2004 r.</v>
      </c>
      <c r="B3" s="179"/>
      <c r="C3" s="179"/>
      <c r="D3" s="179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40"/>
      <c r="Q3" s="140"/>
      <c r="R3" s="140"/>
      <c r="S3" s="140"/>
      <c r="T3" s="140"/>
      <c r="U3" s="140"/>
      <c r="V3" s="140"/>
    </row>
    <row r="4" spans="1:22" ht="13.5" customHeight="1">
      <c r="A4" s="17"/>
      <c r="B4" s="17"/>
      <c r="C4" s="17"/>
      <c r="E4" s="73"/>
      <c r="F4" s="73"/>
      <c r="G4" s="73"/>
      <c r="H4" s="74"/>
      <c r="I4" s="74"/>
      <c r="J4" s="75"/>
      <c r="K4" s="75"/>
      <c r="L4" s="75"/>
      <c r="M4" s="75"/>
      <c r="N4" s="75"/>
      <c r="O4" s="75"/>
      <c r="P4" s="75"/>
      <c r="R4" s="40"/>
      <c r="S4" s="40"/>
      <c r="T4" s="40"/>
      <c r="U4" s="40"/>
      <c r="V4" s="40"/>
    </row>
    <row r="5" spans="1:22" ht="18" customHeight="1">
      <c r="A5" s="139" t="s">
        <v>22</v>
      </c>
      <c r="B5" s="139" t="s">
        <v>96</v>
      </c>
      <c r="C5" s="136" t="s">
        <v>2</v>
      </c>
      <c r="D5" s="49" t="s">
        <v>24</v>
      </c>
      <c r="E5" s="136" t="s">
        <v>4</v>
      </c>
      <c r="F5" s="159" t="s">
        <v>97</v>
      </c>
      <c r="G5" s="159"/>
      <c r="H5" s="124" t="s">
        <v>98</v>
      </c>
      <c r="I5" s="160"/>
      <c r="J5" s="160"/>
      <c r="K5" s="160"/>
      <c r="L5" s="125"/>
      <c r="M5" s="159" t="s">
        <v>99</v>
      </c>
      <c r="N5" s="159"/>
      <c r="O5" s="171" t="s">
        <v>80</v>
      </c>
      <c r="P5" s="172"/>
      <c r="Q5" s="172"/>
      <c r="R5" s="172"/>
      <c r="S5" s="173"/>
      <c r="T5" s="175" t="s">
        <v>100</v>
      </c>
      <c r="U5" s="178" t="s">
        <v>101</v>
      </c>
      <c r="V5" s="139" t="s">
        <v>10</v>
      </c>
    </row>
    <row r="6" spans="1:22" ht="16.5" customHeight="1">
      <c r="A6" s="139"/>
      <c r="B6" s="139"/>
      <c r="C6" s="136"/>
      <c r="D6" s="31"/>
      <c r="E6" s="136"/>
      <c r="F6" s="159"/>
      <c r="G6" s="159"/>
      <c r="H6" s="129" t="s">
        <v>28</v>
      </c>
      <c r="I6" s="180"/>
      <c r="J6" s="130"/>
      <c r="K6" s="139" t="s">
        <v>83</v>
      </c>
      <c r="L6" s="117" t="s">
        <v>102</v>
      </c>
      <c r="M6" s="159"/>
      <c r="N6" s="159"/>
      <c r="O6" s="171" t="s">
        <v>28</v>
      </c>
      <c r="P6" s="172"/>
      <c r="Q6" s="173"/>
      <c r="R6" s="117" t="s">
        <v>103</v>
      </c>
      <c r="S6" s="117" t="s">
        <v>102</v>
      </c>
      <c r="T6" s="176"/>
      <c r="U6" s="178"/>
      <c r="V6" s="139"/>
    </row>
    <row r="7" spans="1:22" ht="36.75" customHeight="1">
      <c r="A7" s="139"/>
      <c r="B7" s="139"/>
      <c r="C7" s="136"/>
      <c r="D7" s="32"/>
      <c r="E7" s="136"/>
      <c r="F7" s="37" t="s">
        <v>84</v>
      </c>
      <c r="G7" s="37" t="s">
        <v>22</v>
      </c>
      <c r="H7" s="37" t="s">
        <v>31</v>
      </c>
      <c r="I7" s="37" t="s">
        <v>32</v>
      </c>
      <c r="J7" s="37" t="s">
        <v>84</v>
      </c>
      <c r="K7" s="139"/>
      <c r="L7" s="119"/>
      <c r="M7" s="37" t="s">
        <v>84</v>
      </c>
      <c r="N7" s="37" t="s">
        <v>22</v>
      </c>
      <c r="O7" s="37" t="s">
        <v>31</v>
      </c>
      <c r="P7" s="37" t="s">
        <v>32</v>
      </c>
      <c r="Q7" s="37" t="s">
        <v>84</v>
      </c>
      <c r="R7" s="119"/>
      <c r="S7" s="119"/>
      <c r="T7" s="177"/>
      <c r="U7" s="178"/>
      <c r="V7" s="139"/>
    </row>
    <row r="8" spans="1:22" ht="13.5" customHeight="1">
      <c r="A8" s="76">
        <v>1</v>
      </c>
      <c r="B8" s="77">
        <v>16</v>
      </c>
      <c r="C8" s="78" t="s">
        <v>308</v>
      </c>
      <c r="D8" s="78" t="s">
        <v>45</v>
      </c>
      <c r="E8" s="78" t="s">
        <v>46</v>
      </c>
      <c r="F8" s="79">
        <v>55.108695652173914</v>
      </c>
      <c r="G8" s="80">
        <v>1</v>
      </c>
      <c r="H8" s="60">
        <v>1</v>
      </c>
      <c r="I8" s="79">
        <v>18</v>
      </c>
      <c r="J8" s="81">
        <v>0</v>
      </c>
      <c r="K8" s="60">
        <v>4</v>
      </c>
      <c r="L8" s="63">
        <v>4</v>
      </c>
      <c r="M8" s="79">
        <v>59.108695652173914</v>
      </c>
      <c r="N8" s="83">
        <v>2</v>
      </c>
      <c r="O8" s="83">
        <v>6</v>
      </c>
      <c r="P8" s="62">
        <v>15</v>
      </c>
      <c r="Q8" s="63">
        <v>0</v>
      </c>
      <c r="R8" s="60">
        <v>0</v>
      </c>
      <c r="S8" s="63">
        <v>0</v>
      </c>
      <c r="T8" s="79">
        <v>38</v>
      </c>
      <c r="U8" s="84">
        <v>59.108695652173914</v>
      </c>
      <c r="V8" s="85" t="s">
        <v>104</v>
      </c>
    </row>
    <row r="9" spans="1:22" ht="13.5" customHeight="1">
      <c r="A9" s="76">
        <v>2</v>
      </c>
      <c r="B9" s="77">
        <v>17</v>
      </c>
      <c r="C9" s="78" t="s">
        <v>305</v>
      </c>
      <c r="D9" s="78" t="s">
        <v>117</v>
      </c>
      <c r="E9" s="78" t="s">
        <v>42</v>
      </c>
      <c r="F9" s="79">
        <v>58.69565217391305</v>
      </c>
      <c r="G9" s="80">
        <v>5</v>
      </c>
      <c r="H9" s="60">
        <v>1</v>
      </c>
      <c r="I9" s="79">
        <v>23</v>
      </c>
      <c r="J9" s="81">
        <v>0</v>
      </c>
      <c r="K9" s="60">
        <v>4</v>
      </c>
      <c r="L9" s="63">
        <v>4</v>
      </c>
      <c r="M9" s="79">
        <v>62.69565217391305</v>
      </c>
      <c r="N9" s="83">
        <v>3</v>
      </c>
      <c r="O9" s="83">
        <v>6</v>
      </c>
      <c r="P9" s="62">
        <v>42</v>
      </c>
      <c r="Q9" s="63">
        <v>0</v>
      </c>
      <c r="R9" s="60">
        <v>0</v>
      </c>
      <c r="S9" s="63">
        <v>0</v>
      </c>
      <c r="T9" s="79">
        <v>11</v>
      </c>
      <c r="U9" s="84">
        <v>62.69565217391305</v>
      </c>
      <c r="V9" s="85" t="s">
        <v>104</v>
      </c>
    </row>
    <row r="10" spans="1:22" ht="13.5" customHeight="1">
      <c r="A10" s="76">
        <v>3</v>
      </c>
      <c r="B10" s="77">
        <v>2</v>
      </c>
      <c r="C10" s="78" t="s">
        <v>289</v>
      </c>
      <c r="D10" s="78" t="s">
        <v>232</v>
      </c>
      <c r="E10" s="78" t="s">
        <v>168</v>
      </c>
      <c r="F10" s="79">
        <v>57.71739130434783</v>
      </c>
      <c r="G10" s="80">
        <v>4</v>
      </c>
      <c r="H10" s="60">
        <v>1</v>
      </c>
      <c r="I10" s="79">
        <v>14</v>
      </c>
      <c r="J10" s="81">
        <v>0</v>
      </c>
      <c r="K10" s="60">
        <v>8</v>
      </c>
      <c r="L10" s="63">
        <v>8</v>
      </c>
      <c r="M10" s="79">
        <v>65.71739130434783</v>
      </c>
      <c r="N10" s="83">
        <v>4</v>
      </c>
      <c r="O10" s="83">
        <v>6</v>
      </c>
      <c r="P10" s="62">
        <v>35</v>
      </c>
      <c r="Q10" s="63">
        <v>0</v>
      </c>
      <c r="R10" s="60">
        <v>0</v>
      </c>
      <c r="S10" s="63">
        <v>0</v>
      </c>
      <c r="T10" s="79">
        <v>18</v>
      </c>
      <c r="U10" s="84">
        <v>65.71739130434783</v>
      </c>
      <c r="V10" s="85" t="s">
        <v>104</v>
      </c>
    </row>
    <row r="11" spans="1:22" ht="13.5" customHeight="1">
      <c r="A11" s="76">
        <v>4</v>
      </c>
      <c r="B11" s="77">
        <v>10</v>
      </c>
      <c r="C11" s="78" t="s">
        <v>306</v>
      </c>
      <c r="D11" s="78" t="s">
        <v>232</v>
      </c>
      <c r="E11" s="78" t="s">
        <v>168</v>
      </c>
      <c r="F11" s="79">
        <v>62.28260869565217</v>
      </c>
      <c r="G11" s="80">
        <v>6</v>
      </c>
      <c r="H11" s="60">
        <v>1</v>
      </c>
      <c r="I11" s="79">
        <v>17</v>
      </c>
      <c r="J11" s="81">
        <v>0</v>
      </c>
      <c r="K11" s="60">
        <v>8</v>
      </c>
      <c r="L11" s="63">
        <v>8</v>
      </c>
      <c r="M11" s="79">
        <v>70.28260869565217</v>
      </c>
      <c r="N11" s="83">
        <v>5</v>
      </c>
      <c r="O11" s="83">
        <v>6</v>
      </c>
      <c r="P11" s="62">
        <v>53</v>
      </c>
      <c r="Q11" s="63">
        <v>0</v>
      </c>
      <c r="R11" s="60">
        <v>0</v>
      </c>
      <c r="S11" s="63">
        <v>0</v>
      </c>
      <c r="T11" s="79">
        <v>0</v>
      </c>
      <c r="U11" s="84">
        <v>70.28260869565217</v>
      </c>
      <c r="V11" s="85" t="s">
        <v>104</v>
      </c>
    </row>
    <row r="12" spans="1:22" ht="13.5" customHeight="1">
      <c r="A12" s="76">
        <v>5</v>
      </c>
      <c r="B12" s="77">
        <v>1</v>
      </c>
      <c r="C12" s="78" t="s">
        <v>288</v>
      </c>
      <c r="D12" s="78" t="s">
        <v>117</v>
      </c>
      <c r="E12" s="78" t="s">
        <v>42</v>
      </c>
      <c r="F12" s="79">
        <v>65.21739130434783</v>
      </c>
      <c r="G12" s="80">
        <v>8</v>
      </c>
      <c r="H12" s="60">
        <v>1</v>
      </c>
      <c r="I12" s="79">
        <v>30</v>
      </c>
      <c r="J12" s="81">
        <v>7</v>
      </c>
      <c r="K12" s="60">
        <v>0</v>
      </c>
      <c r="L12" s="63">
        <v>7</v>
      </c>
      <c r="M12" s="79">
        <v>72.21739130434783</v>
      </c>
      <c r="N12" s="83">
        <v>7</v>
      </c>
      <c r="O12" s="83">
        <v>6</v>
      </c>
      <c r="P12" s="62">
        <v>46</v>
      </c>
      <c r="Q12" s="63">
        <v>0</v>
      </c>
      <c r="R12" s="60">
        <v>0</v>
      </c>
      <c r="S12" s="63">
        <v>0</v>
      </c>
      <c r="T12" s="79">
        <v>7</v>
      </c>
      <c r="U12" s="84">
        <v>72.21739130434783</v>
      </c>
      <c r="V12" s="85" t="s">
        <v>104</v>
      </c>
    </row>
    <row r="13" spans="1:22" ht="13.5" customHeight="1">
      <c r="A13" s="76">
        <v>6</v>
      </c>
      <c r="B13" s="77">
        <v>7</v>
      </c>
      <c r="C13" s="78" t="s">
        <v>296</v>
      </c>
      <c r="D13" s="78" t="s">
        <v>175</v>
      </c>
      <c r="E13" s="78" t="s">
        <v>176</v>
      </c>
      <c r="F13" s="79">
        <v>56.08695652173914</v>
      </c>
      <c r="G13" s="80">
        <v>2</v>
      </c>
      <c r="H13" s="60">
        <v>1</v>
      </c>
      <c r="I13" s="79">
        <v>25</v>
      </c>
      <c r="J13" s="81">
        <v>2</v>
      </c>
      <c r="K13" s="60">
        <v>0</v>
      </c>
      <c r="L13" s="63">
        <v>2</v>
      </c>
      <c r="M13" s="79">
        <v>58.08695652173914</v>
      </c>
      <c r="N13" s="83">
        <v>1</v>
      </c>
      <c r="O13" s="83">
        <v>7</v>
      </c>
      <c r="P13" s="62">
        <v>35</v>
      </c>
      <c r="Q13" s="63">
        <v>16.8</v>
      </c>
      <c r="R13" s="60">
        <v>0</v>
      </c>
      <c r="S13" s="63">
        <v>16.8</v>
      </c>
      <c r="T13" s="79">
        <v>-42</v>
      </c>
      <c r="U13" s="84">
        <v>74.88695652173914</v>
      </c>
      <c r="V13" s="85" t="s">
        <v>104</v>
      </c>
    </row>
    <row r="14" spans="1:22" ht="13.5" customHeight="1">
      <c r="A14" s="76">
        <v>7</v>
      </c>
      <c r="B14" s="77">
        <v>14</v>
      </c>
      <c r="C14" s="78" t="s">
        <v>301</v>
      </c>
      <c r="D14" s="78" t="s">
        <v>302</v>
      </c>
      <c r="E14" s="78" t="s">
        <v>309</v>
      </c>
      <c r="F14" s="79">
        <v>66.19565217391306</v>
      </c>
      <c r="G14" s="80">
        <v>10</v>
      </c>
      <c r="H14" s="60">
        <v>1</v>
      </c>
      <c r="I14" s="79">
        <v>22</v>
      </c>
      <c r="J14" s="81">
        <v>0</v>
      </c>
      <c r="K14" s="60">
        <v>12</v>
      </c>
      <c r="L14" s="63">
        <v>12</v>
      </c>
      <c r="M14" s="79">
        <v>78.19565217391306</v>
      </c>
      <c r="N14" s="83">
        <v>10</v>
      </c>
      <c r="O14" s="83">
        <v>6</v>
      </c>
      <c r="P14" s="62">
        <v>45</v>
      </c>
      <c r="Q14" s="63">
        <v>0</v>
      </c>
      <c r="R14" s="60">
        <v>0</v>
      </c>
      <c r="S14" s="63">
        <v>0</v>
      </c>
      <c r="T14" s="79">
        <v>8</v>
      </c>
      <c r="U14" s="84">
        <v>78.19565217391306</v>
      </c>
      <c r="V14" s="85" t="s">
        <v>104</v>
      </c>
    </row>
    <row r="15" spans="1:22" ht="13.5" customHeight="1">
      <c r="A15" s="76">
        <v>8</v>
      </c>
      <c r="B15" s="77">
        <v>9</v>
      </c>
      <c r="C15" s="78" t="s">
        <v>298</v>
      </c>
      <c r="D15" s="78" t="s">
        <v>153</v>
      </c>
      <c r="E15" s="78" t="s">
        <v>36</v>
      </c>
      <c r="F15" s="79">
        <v>72.3913043478261</v>
      </c>
      <c r="G15" s="80">
        <v>17</v>
      </c>
      <c r="H15" s="60">
        <v>1</v>
      </c>
      <c r="I15" s="79">
        <v>21</v>
      </c>
      <c r="J15" s="81">
        <v>0</v>
      </c>
      <c r="K15" s="60">
        <v>8</v>
      </c>
      <c r="L15" s="63">
        <v>8</v>
      </c>
      <c r="M15" s="79">
        <v>80.3913043478261</v>
      </c>
      <c r="N15" s="83">
        <v>14</v>
      </c>
      <c r="O15" s="83">
        <v>6</v>
      </c>
      <c r="P15" s="62">
        <v>57</v>
      </c>
      <c r="Q15" s="63">
        <v>1.6</v>
      </c>
      <c r="R15" s="60">
        <v>0</v>
      </c>
      <c r="S15" s="63">
        <v>1.6</v>
      </c>
      <c r="T15" s="79">
        <v>-4</v>
      </c>
      <c r="U15" s="84">
        <v>81.99130434782609</v>
      </c>
      <c r="V15" s="85" t="s">
        <v>104</v>
      </c>
    </row>
    <row r="16" spans="1:22" ht="13.5" customHeight="1">
      <c r="A16" s="76">
        <v>9</v>
      </c>
      <c r="B16" s="77">
        <v>11</v>
      </c>
      <c r="C16" s="78" t="s">
        <v>299</v>
      </c>
      <c r="D16" s="78" t="s">
        <v>48</v>
      </c>
      <c r="E16" s="78" t="s">
        <v>49</v>
      </c>
      <c r="F16" s="79">
        <v>62.608695652173914</v>
      </c>
      <c r="G16" s="80">
        <v>7</v>
      </c>
      <c r="H16" s="60">
        <v>1</v>
      </c>
      <c r="I16" s="79">
        <v>20</v>
      </c>
      <c r="J16" s="81">
        <v>0</v>
      </c>
      <c r="K16" s="60">
        <v>8</v>
      </c>
      <c r="L16" s="63">
        <v>8</v>
      </c>
      <c r="M16" s="79">
        <v>70.6086956521739</v>
      </c>
      <c r="N16" s="83">
        <v>6</v>
      </c>
      <c r="O16" s="83">
        <v>7</v>
      </c>
      <c r="P16" s="62">
        <v>45</v>
      </c>
      <c r="Q16" s="63">
        <v>20.8</v>
      </c>
      <c r="R16" s="60">
        <v>0</v>
      </c>
      <c r="S16" s="63">
        <v>20.8</v>
      </c>
      <c r="T16" s="79">
        <v>-52</v>
      </c>
      <c r="U16" s="84">
        <v>91.4086956521739</v>
      </c>
      <c r="V16" s="85" t="s">
        <v>104</v>
      </c>
    </row>
    <row r="17" spans="1:22" ht="13.5" customHeight="1">
      <c r="A17" s="76">
        <v>10</v>
      </c>
      <c r="B17" s="77">
        <v>8</v>
      </c>
      <c r="C17" s="78" t="s">
        <v>297</v>
      </c>
      <c r="D17" s="78" t="s">
        <v>235</v>
      </c>
      <c r="E17" s="78" t="s">
        <v>190</v>
      </c>
      <c r="F17" s="79">
        <v>70.43478260869566</v>
      </c>
      <c r="G17" s="80">
        <v>14</v>
      </c>
      <c r="H17" s="60">
        <v>1</v>
      </c>
      <c r="I17" s="79">
        <v>23</v>
      </c>
      <c r="J17" s="81">
        <v>0</v>
      </c>
      <c r="K17" s="60">
        <v>4</v>
      </c>
      <c r="L17" s="63">
        <v>4</v>
      </c>
      <c r="M17" s="79">
        <v>74.43478260869566</v>
      </c>
      <c r="N17" s="83">
        <v>9</v>
      </c>
      <c r="O17" s="83">
        <v>7</v>
      </c>
      <c r="P17" s="62">
        <v>38</v>
      </c>
      <c r="Q17" s="63">
        <v>18</v>
      </c>
      <c r="R17" s="60">
        <v>0</v>
      </c>
      <c r="S17" s="63">
        <v>18</v>
      </c>
      <c r="T17" s="79">
        <v>-45</v>
      </c>
      <c r="U17" s="84">
        <v>92.43478260869566</v>
      </c>
      <c r="V17" s="85" t="s">
        <v>104</v>
      </c>
    </row>
    <row r="18" spans="1:22" ht="13.5" customHeight="1">
      <c r="A18" s="76">
        <v>11</v>
      </c>
      <c r="B18" s="77">
        <v>5</v>
      </c>
      <c r="C18" s="78" t="s">
        <v>294</v>
      </c>
      <c r="D18" s="78" t="s">
        <v>295</v>
      </c>
      <c r="E18" s="78" t="s">
        <v>39</v>
      </c>
      <c r="F18" s="79">
        <v>79.2391304347826</v>
      </c>
      <c r="G18" s="80">
        <v>18</v>
      </c>
      <c r="H18" s="60">
        <v>1</v>
      </c>
      <c r="I18" s="79">
        <v>21</v>
      </c>
      <c r="J18" s="81">
        <v>0</v>
      </c>
      <c r="K18" s="60">
        <v>8</v>
      </c>
      <c r="L18" s="63">
        <v>8</v>
      </c>
      <c r="M18" s="79">
        <v>87.2391304347826</v>
      </c>
      <c r="N18" s="83">
        <v>16</v>
      </c>
      <c r="O18" s="83">
        <v>7</v>
      </c>
      <c r="P18" s="62">
        <v>18</v>
      </c>
      <c r="Q18" s="63">
        <v>10</v>
      </c>
      <c r="R18" s="60">
        <v>0</v>
      </c>
      <c r="S18" s="63">
        <v>10</v>
      </c>
      <c r="T18" s="79">
        <v>-25</v>
      </c>
      <c r="U18" s="84">
        <v>97.2391304347826</v>
      </c>
      <c r="V18" s="85" t="s">
        <v>104</v>
      </c>
    </row>
    <row r="19" spans="1:22" ht="13.5" customHeight="1">
      <c r="A19" s="76">
        <v>12</v>
      </c>
      <c r="B19" s="77">
        <v>3</v>
      </c>
      <c r="C19" s="78" t="s">
        <v>293</v>
      </c>
      <c r="D19" s="78" t="s">
        <v>147</v>
      </c>
      <c r="E19" s="78" t="s">
        <v>39</v>
      </c>
      <c r="F19" s="79">
        <v>69.78260869565217</v>
      </c>
      <c r="G19" s="80">
        <v>13</v>
      </c>
      <c r="H19" s="60">
        <v>1</v>
      </c>
      <c r="I19" s="79">
        <v>22</v>
      </c>
      <c r="J19" s="81">
        <v>0</v>
      </c>
      <c r="K19" s="60">
        <v>4</v>
      </c>
      <c r="L19" s="63">
        <v>4</v>
      </c>
      <c r="M19" s="79">
        <v>73.78260869565217</v>
      </c>
      <c r="N19" s="83">
        <v>8</v>
      </c>
      <c r="O19" s="83">
        <v>7</v>
      </c>
      <c r="P19" s="62">
        <v>8</v>
      </c>
      <c r="Q19" s="63">
        <v>6</v>
      </c>
      <c r="R19" s="60">
        <v>20</v>
      </c>
      <c r="S19" s="63">
        <v>26</v>
      </c>
      <c r="T19" s="79">
        <v>-15</v>
      </c>
      <c r="U19" s="84">
        <v>99.78260869565217</v>
      </c>
      <c r="V19" s="85" t="s">
        <v>104</v>
      </c>
    </row>
    <row r="20" spans="1:22" ht="13.5" customHeight="1">
      <c r="A20" s="76">
        <v>13</v>
      </c>
      <c r="B20" s="77">
        <v>6</v>
      </c>
      <c r="C20" s="78" t="s">
        <v>292</v>
      </c>
      <c r="D20" s="78" t="s">
        <v>45</v>
      </c>
      <c r="E20" s="78" t="s">
        <v>46</v>
      </c>
      <c r="F20" s="79">
        <v>56.73913043478261</v>
      </c>
      <c r="G20" s="80">
        <v>3</v>
      </c>
      <c r="H20" s="60">
        <v>1</v>
      </c>
      <c r="I20" s="79">
        <v>46</v>
      </c>
      <c r="J20" s="81">
        <v>23</v>
      </c>
      <c r="K20" s="60">
        <v>12</v>
      </c>
      <c r="L20" s="63">
        <v>35</v>
      </c>
      <c r="M20" s="79">
        <v>91.73913043478261</v>
      </c>
      <c r="N20" s="83">
        <v>17</v>
      </c>
      <c r="O20" s="83">
        <v>7</v>
      </c>
      <c r="P20" s="62">
        <v>22</v>
      </c>
      <c r="Q20" s="63">
        <v>11.6</v>
      </c>
      <c r="R20" s="60">
        <v>0</v>
      </c>
      <c r="S20" s="63">
        <v>11.6</v>
      </c>
      <c r="T20" s="79">
        <v>-29</v>
      </c>
      <c r="U20" s="84">
        <v>103.33913043478262</v>
      </c>
      <c r="V20" s="85" t="s">
        <v>104</v>
      </c>
    </row>
    <row r="21" spans="1:22" ht="13.5" customHeight="1">
      <c r="A21" s="76">
        <v>14</v>
      </c>
      <c r="B21" s="77">
        <v>18</v>
      </c>
      <c r="C21" s="78" t="s">
        <v>304</v>
      </c>
      <c r="D21" s="78" t="s">
        <v>192</v>
      </c>
      <c r="E21" s="78" t="s">
        <v>115</v>
      </c>
      <c r="F21" s="79">
        <v>71.73913043478261</v>
      </c>
      <c r="G21" s="80">
        <v>16</v>
      </c>
      <c r="H21" s="60">
        <v>1</v>
      </c>
      <c r="I21" s="79">
        <v>18</v>
      </c>
      <c r="J21" s="81">
        <v>0</v>
      </c>
      <c r="K21" s="60">
        <v>8</v>
      </c>
      <c r="L21" s="63">
        <v>8</v>
      </c>
      <c r="M21" s="79">
        <v>79.73913043478261</v>
      </c>
      <c r="N21" s="83">
        <v>13</v>
      </c>
      <c r="O21" s="83">
        <v>7</v>
      </c>
      <c r="P21" s="62">
        <v>58</v>
      </c>
      <c r="Q21" s="63">
        <v>26</v>
      </c>
      <c r="R21" s="60">
        <v>0</v>
      </c>
      <c r="S21" s="63">
        <v>26</v>
      </c>
      <c r="T21" s="79">
        <v>-65</v>
      </c>
      <c r="U21" s="84">
        <v>105.73913043478261</v>
      </c>
      <c r="V21" s="86" t="s">
        <v>104</v>
      </c>
    </row>
    <row r="22" spans="1:22" ht="13.5" customHeight="1">
      <c r="A22" s="76">
        <v>15</v>
      </c>
      <c r="B22" s="77">
        <v>12</v>
      </c>
      <c r="C22" s="78" t="s">
        <v>300</v>
      </c>
      <c r="D22" s="78" t="s">
        <v>151</v>
      </c>
      <c r="E22" s="78" t="s">
        <v>39</v>
      </c>
      <c r="F22" s="79">
        <v>69.45652173913044</v>
      </c>
      <c r="G22" s="80">
        <v>12</v>
      </c>
      <c r="H22" s="60">
        <v>1</v>
      </c>
      <c r="I22" s="79">
        <v>28</v>
      </c>
      <c r="J22" s="81">
        <v>5</v>
      </c>
      <c r="K22" s="60">
        <v>4</v>
      </c>
      <c r="L22" s="63">
        <v>9</v>
      </c>
      <c r="M22" s="79">
        <v>78.45652173913044</v>
      </c>
      <c r="N22" s="83">
        <v>11</v>
      </c>
      <c r="O22" s="83">
        <v>7</v>
      </c>
      <c r="P22" s="62">
        <v>53</v>
      </c>
      <c r="Q22" s="63">
        <v>24</v>
      </c>
      <c r="R22" s="60">
        <v>20</v>
      </c>
      <c r="S22" s="63">
        <v>44</v>
      </c>
      <c r="T22" s="79">
        <v>-60</v>
      </c>
      <c r="U22" s="84">
        <v>122.45652173913044</v>
      </c>
      <c r="V22" s="85" t="s">
        <v>104</v>
      </c>
    </row>
    <row r="23" spans="1:22" ht="13.5" customHeight="1">
      <c r="A23" s="76">
        <v>16</v>
      </c>
      <c r="B23" s="77">
        <v>4</v>
      </c>
      <c r="C23" s="78" t="s">
        <v>290</v>
      </c>
      <c r="D23" s="78" t="s">
        <v>291</v>
      </c>
      <c r="E23" s="78" t="s">
        <v>39</v>
      </c>
      <c r="F23" s="79">
        <v>65.86956521739131</v>
      </c>
      <c r="G23" s="80">
        <v>9</v>
      </c>
      <c r="H23" s="60">
        <v>1</v>
      </c>
      <c r="I23" s="79">
        <v>27</v>
      </c>
      <c r="J23" s="81">
        <v>4</v>
      </c>
      <c r="K23" s="60">
        <v>24</v>
      </c>
      <c r="L23" s="63">
        <v>28</v>
      </c>
      <c r="M23" s="79">
        <v>93.86956521739131</v>
      </c>
      <c r="N23" s="83">
        <v>18</v>
      </c>
      <c r="O23" s="83">
        <v>7</v>
      </c>
      <c r="P23" s="62">
        <v>32</v>
      </c>
      <c r="Q23" s="63">
        <v>15.6</v>
      </c>
      <c r="R23" s="60">
        <v>20</v>
      </c>
      <c r="S23" s="63">
        <v>35.6</v>
      </c>
      <c r="T23" s="79">
        <v>-39</v>
      </c>
      <c r="U23" s="84">
        <v>129.4695652173913</v>
      </c>
      <c r="V23" s="85" t="s">
        <v>104</v>
      </c>
    </row>
    <row r="24" spans="1:22" ht="13.5" customHeight="1">
      <c r="A24" s="76">
        <v>17</v>
      </c>
      <c r="B24" s="77">
        <v>15</v>
      </c>
      <c r="C24" s="78" t="s">
        <v>303</v>
      </c>
      <c r="D24" s="78" t="s">
        <v>240</v>
      </c>
      <c r="E24" s="78" t="s">
        <v>241</v>
      </c>
      <c r="F24" s="79">
        <v>66.52173913043478</v>
      </c>
      <c r="G24" s="80">
        <v>11</v>
      </c>
      <c r="H24" s="60">
        <v>1</v>
      </c>
      <c r="I24" s="79">
        <v>25</v>
      </c>
      <c r="J24" s="81">
        <v>2</v>
      </c>
      <c r="K24" s="60">
        <v>12</v>
      </c>
      <c r="L24" s="63">
        <v>14</v>
      </c>
      <c r="M24" s="79">
        <v>80.52173913043478</v>
      </c>
      <c r="N24" s="83">
        <v>15</v>
      </c>
      <c r="O24" s="83">
        <v>7</v>
      </c>
      <c r="P24" s="62">
        <v>39</v>
      </c>
      <c r="Q24" s="63">
        <v>18.4</v>
      </c>
      <c r="R24" s="60">
        <v>40</v>
      </c>
      <c r="S24" s="63">
        <v>58.4</v>
      </c>
      <c r="T24" s="79">
        <v>-46</v>
      </c>
      <c r="U24" s="84">
        <v>138.9217391304348</v>
      </c>
      <c r="V24" s="85" t="s">
        <v>104</v>
      </c>
    </row>
    <row r="25" spans="1:22" ht="13.5" customHeight="1">
      <c r="A25" s="76"/>
      <c r="B25" s="77">
        <v>13</v>
      </c>
      <c r="C25" s="78" t="s">
        <v>307</v>
      </c>
      <c r="D25" s="78" t="s">
        <v>291</v>
      </c>
      <c r="E25" s="78" t="s">
        <v>39</v>
      </c>
      <c r="F25" s="79">
        <v>71.41304347826087</v>
      </c>
      <c r="G25" s="80">
        <v>15</v>
      </c>
      <c r="H25" s="60">
        <v>1</v>
      </c>
      <c r="I25" s="79">
        <v>14</v>
      </c>
      <c r="J25" s="81">
        <v>0</v>
      </c>
      <c r="K25" s="60">
        <v>8</v>
      </c>
      <c r="L25" s="63">
        <v>8</v>
      </c>
      <c r="M25" s="79">
        <v>79.41304347826087</v>
      </c>
      <c r="N25" s="83">
        <v>12</v>
      </c>
      <c r="O25" s="83" t="s">
        <v>43</v>
      </c>
      <c r="P25" s="62" t="s">
        <v>43</v>
      </c>
      <c r="Q25" s="63" t="s">
        <v>43</v>
      </c>
      <c r="R25" s="60" t="s">
        <v>43</v>
      </c>
      <c r="S25" s="63" t="s">
        <v>43</v>
      </c>
      <c r="T25" s="79" t="s">
        <v>43</v>
      </c>
      <c r="U25" s="84" t="s">
        <v>43</v>
      </c>
      <c r="V25" s="85" t="s">
        <v>107</v>
      </c>
    </row>
    <row r="27" spans="2:21" ht="13.5" customHeight="1">
      <c r="B27" s="168" t="s">
        <v>109</v>
      </c>
      <c r="C27" s="168"/>
      <c r="D27" s="168"/>
      <c r="E27" s="168"/>
      <c r="F27" s="168"/>
      <c r="G27" s="168"/>
      <c r="H27" s="168"/>
      <c r="M27" s="87"/>
      <c r="N27" s="87"/>
      <c r="O27" s="168" t="s">
        <v>17</v>
      </c>
      <c r="P27" s="168"/>
      <c r="Q27" s="168"/>
      <c r="R27" s="168"/>
      <c r="S27" s="168"/>
      <c r="T27" s="168"/>
      <c r="U27" s="168"/>
    </row>
    <row r="28" spans="2:21" ht="17.25" customHeight="1">
      <c r="B28" s="167" t="s">
        <v>218</v>
      </c>
      <c r="C28" s="167"/>
      <c r="D28" s="167"/>
      <c r="E28" s="167"/>
      <c r="F28" s="167"/>
      <c r="G28" s="167"/>
      <c r="H28" s="167"/>
      <c r="M28" s="87"/>
      <c r="N28" s="87"/>
      <c r="O28" s="167" t="s">
        <v>20</v>
      </c>
      <c r="P28" s="167"/>
      <c r="Q28" s="167"/>
      <c r="R28" s="167"/>
      <c r="S28" s="167"/>
      <c r="T28" s="167"/>
      <c r="U28" s="167"/>
    </row>
    <row r="29" spans="1:22" ht="12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</row>
    <row r="30" spans="3:18" ht="12.75">
      <c r="C30" s="109"/>
      <c r="D30" s="109"/>
      <c r="F30" s="131"/>
      <c r="G30" s="131"/>
      <c r="H30" s="131"/>
      <c r="I30" s="131"/>
      <c r="J30" s="131"/>
      <c r="K30" s="131"/>
      <c r="L30" s="131"/>
      <c r="M30" s="131"/>
      <c r="Q30" s="2"/>
      <c r="R30" s="2"/>
    </row>
    <row r="31" spans="1:16" ht="12.75">
      <c r="A31" s="88"/>
      <c r="B31" s="88"/>
      <c r="C31" s="109"/>
      <c r="D31" s="109"/>
      <c r="E31" s="88"/>
      <c r="F31" s="155"/>
      <c r="G31" s="155"/>
      <c r="H31" s="155"/>
      <c r="I31" s="155"/>
      <c r="J31" s="155"/>
      <c r="K31" s="155"/>
      <c r="L31" s="155"/>
      <c r="M31" s="155"/>
      <c r="N31" s="89"/>
      <c r="O31" s="89"/>
      <c r="P31" s="2"/>
    </row>
    <row r="32" spans="1:15" ht="12.75" customHeight="1">
      <c r="A32" s="88"/>
      <c r="B32" s="88"/>
      <c r="C32" s="109"/>
      <c r="D32" s="109"/>
      <c r="E32" s="88"/>
      <c r="F32" s="131"/>
      <c r="G32" s="131"/>
      <c r="H32" s="131"/>
      <c r="I32" s="131"/>
      <c r="J32" s="131"/>
      <c r="K32" s="131"/>
      <c r="L32" s="88"/>
      <c r="M32" s="88"/>
      <c r="N32" s="88"/>
      <c r="O32" s="88"/>
    </row>
    <row r="33" spans="1:13" ht="12.75">
      <c r="A33" s="88"/>
      <c r="B33" s="88"/>
      <c r="C33" s="109"/>
      <c r="D33" s="109"/>
      <c r="E33" s="88"/>
      <c r="F33" s="131"/>
      <c r="G33" s="131"/>
      <c r="H33" s="131"/>
      <c r="I33" s="131"/>
      <c r="J33" s="131"/>
      <c r="K33" s="131"/>
      <c r="L33" s="131"/>
      <c r="M33" s="131"/>
    </row>
    <row r="34" spans="1:7" ht="12.75">
      <c r="A34" s="88"/>
      <c r="B34" s="88"/>
      <c r="C34" s="109"/>
      <c r="D34" s="109"/>
      <c r="E34" s="88"/>
      <c r="F34" s="88"/>
      <c r="G34" s="88"/>
    </row>
    <row r="35" spans="1:7" ht="12.75">
      <c r="A35" s="88"/>
      <c r="B35" s="88"/>
      <c r="C35" s="109"/>
      <c r="D35" s="109"/>
      <c r="E35" s="88"/>
      <c r="F35" s="88"/>
      <c r="G35" s="88"/>
    </row>
    <row r="36" spans="1:15" ht="12.75">
      <c r="A36" s="88"/>
      <c r="B36" s="88"/>
      <c r="C36" s="109"/>
      <c r="D36" s="109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2.75">
      <c r="A37" s="88"/>
      <c r="B37" s="88"/>
      <c r="C37" s="109"/>
      <c r="D37" s="10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2.75">
      <c r="A38" s="88"/>
      <c r="B38" s="88"/>
      <c r="C38" s="109"/>
      <c r="D38" s="109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15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1:15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1:15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15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1:15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</sheetData>
  <sheetProtection password="C5C2" sheet="1" objects="1" scenarios="1"/>
  <mergeCells count="42">
    <mergeCell ref="F30:M30"/>
    <mergeCell ref="C31:D31"/>
    <mergeCell ref="C30:D30"/>
    <mergeCell ref="F31:M31"/>
    <mergeCell ref="A2:D2"/>
    <mergeCell ref="M5:N6"/>
    <mergeCell ref="K6:K7"/>
    <mergeCell ref="E5:E7"/>
    <mergeCell ref="F5:G6"/>
    <mergeCell ref="A3:D3"/>
    <mergeCell ref="H6:J6"/>
    <mergeCell ref="E2:O3"/>
    <mergeCell ref="A5:A7"/>
    <mergeCell ref="C5:C7"/>
    <mergeCell ref="V5:V7"/>
    <mergeCell ref="P2:V3"/>
    <mergeCell ref="T5:T7"/>
    <mergeCell ref="A1:E1"/>
    <mergeCell ref="H1:J1"/>
    <mergeCell ref="B5:B7"/>
    <mergeCell ref="D5:D7"/>
    <mergeCell ref="H5:L5"/>
    <mergeCell ref="L6:L7"/>
    <mergeCell ref="U5:U7"/>
    <mergeCell ref="O5:S5"/>
    <mergeCell ref="O6:Q6"/>
    <mergeCell ref="R6:R7"/>
    <mergeCell ref="S6:S7"/>
    <mergeCell ref="O28:U28"/>
    <mergeCell ref="O27:U27"/>
    <mergeCell ref="B27:H27"/>
    <mergeCell ref="B28:H28"/>
    <mergeCell ref="A29:V29"/>
    <mergeCell ref="C36:D36"/>
    <mergeCell ref="C37:D37"/>
    <mergeCell ref="C38:D38"/>
    <mergeCell ref="F32:K32"/>
    <mergeCell ref="F33:M33"/>
    <mergeCell ref="C35:D35"/>
    <mergeCell ref="C32:D32"/>
    <mergeCell ref="C33:D33"/>
    <mergeCell ref="C34:D34"/>
  </mergeCells>
  <dataValidations count="7">
    <dataValidation allowBlank="1" showInputMessage="1" showErrorMessage="1" prompt="Podaj czas przejazdu w minutach i" sqref="H8:H25"/>
    <dataValidation allowBlank="1" showInputMessage="1" showErrorMessage="1" prompt="i czas przejazdu w sekundach" sqref="I8:I25"/>
    <dataValidation allowBlank="1" showInputMessage="1" showErrorMessage="1" prompt="Wpisz ilość punktów karnych na przeszkodach" sqref="K8:K25"/>
    <dataValidation allowBlank="1" showInputMessage="1" showErrorMessage="1" prompt="Wpisz nazwisko i imię" sqref="W28"/>
    <dataValidation type="textLength" allowBlank="1" showInputMessage="1" showErrorMessage="1" error="Komórka funkcyjna!" sqref="J8:J25 B8:E25 L8:L25">
      <formula1>0</formula1>
      <formula2>0</formula2>
    </dataValidation>
    <dataValidation type="textLength" operator="lessThan" allowBlank="1" showInputMessage="1" showErrorMessage="1" error="Funkcje pomocnicze nie kasować!!!" sqref="T1:T4 U1:V7 E1:S7 A1:D2 A4:D7">
      <formula1>0</formula1>
    </dataValidation>
    <dataValidation type="list" allowBlank="1" showInputMessage="1" showErrorMessage="1" sqref="O28:U28 B28:H28 C30:D38 F30:M30 F33:M33">
      <formula1>Sędzia</formula1>
    </dataValidation>
  </dataValidations>
  <printOptions/>
  <pageMargins left="0.15" right="0.46" top="0.22" bottom="0.34" header="0.13" footer="0.14"/>
  <pageSetup horizontalDpi="300" verticalDpi="300" orientation="landscape" paperSize="9" r:id="rId2"/>
  <headerFooter alignWithMargins="0">
    <oddFooter>&amp;L&amp;6Opracowanie: Roman Opiela&amp;C&amp;8Wyniki końcowe KLCNC**  Strona: &amp;P&amp;R&amp;8Wydruk dnia: &amp;D   godz: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1112"/>
  <dimension ref="A1:X57"/>
  <sheetViews>
    <sheetView workbookViewId="0" topLeftCell="A1">
      <selection activeCell="D10" sqref="D10"/>
    </sheetView>
  </sheetViews>
  <sheetFormatPr defaultColWidth="9.00390625" defaultRowHeight="12.75"/>
  <cols>
    <col min="1" max="1" width="4.875" style="3" customWidth="1"/>
    <col min="2" max="2" width="4.375" style="3" customWidth="1"/>
    <col min="3" max="3" width="17.625" style="3" customWidth="1"/>
    <col min="4" max="4" width="25.625" style="3" customWidth="1"/>
    <col min="5" max="5" width="20.125" style="3" customWidth="1"/>
    <col min="6" max="6" width="7.125" style="3" customWidth="1"/>
    <col min="7" max="17" width="2.875" style="3" customWidth="1"/>
    <col min="18" max="18" width="4.875" style="3" customWidth="1"/>
    <col min="19" max="19" width="3.125" style="3" customWidth="1"/>
    <col min="20" max="20" width="5.625" style="3" customWidth="1"/>
    <col min="21" max="21" width="4.125" style="3" customWidth="1"/>
    <col min="22" max="22" width="5.00390625" style="3" customWidth="1"/>
    <col min="23" max="23" width="8.00390625" style="3" customWidth="1"/>
    <col min="24" max="24" width="11.00390625" style="3" customWidth="1"/>
    <col min="25" max="25" width="10.375" style="3" customWidth="1"/>
    <col min="26" max="26" width="10.625" style="3" customWidth="1"/>
    <col min="27" max="27" width="9.125" style="3" customWidth="1"/>
    <col min="28" max="29" width="9.375" style="3" customWidth="1"/>
    <col min="30" max="30" width="10.625" style="3" customWidth="1"/>
    <col min="31" max="32" width="9.375" style="3" customWidth="1"/>
    <col min="33" max="33" width="10.625" style="3" customWidth="1"/>
    <col min="34" max="16384" width="9.375" style="3" customWidth="1"/>
  </cols>
  <sheetData>
    <row r="1" spans="1:19" ht="73.5" customHeight="1">
      <c r="A1" s="68" t="str">
        <f>'[3]Lista start'!A1:C1</f>
        <v>Zawody Ogólnopolskie                                                                                                                                Oficjalne WKKW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                                                                                          Jaroszówka 11-12 września 2004</v>
      </c>
      <c r="B1" s="68"/>
      <c r="C1" s="68"/>
      <c r="D1" s="68"/>
      <c r="R1" s="131"/>
      <c r="S1" s="131"/>
    </row>
    <row r="2" spans="1:24" ht="28.5" customHeight="1">
      <c r="A2" s="67" t="str">
        <f>'[3] Skoki '!A2:C2</f>
        <v>Kl. L</v>
      </c>
      <c r="B2" s="67"/>
      <c r="C2" s="67"/>
      <c r="D2" s="137" t="s">
        <v>21</v>
      </c>
      <c r="E2" s="137"/>
      <c r="F2" s="137"/>
      <c r="G2" s="137"/>
      <c r="H2" s="137"/>
      <c r="I2" s="137"/>
      <c r="J2" s="137"/>
      <c r="K2" s="137"/>
      <c r="L2" s="137"/>
      <c r="M2" s="137"/>
      <c r="N2" s="140" t="str">
        <f>'[3]Lista start'!E2</f>
        <v> Klub Jeździecki Ośrodek Sportów Konnych Jaroszówka                                                                                            i Stadnina Koni Jaroszówka                                   </v>
      </c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ht="24.75" customHeight="1">
      <c r="A3" s="45" t="str">
        <f>'[3]Lista start'!A3:B3</f>
        <v>Sobota, 11 września  2004 r.</v>
      </c>
      <c r="B3" s="45"/>
      <c r="C3" s="45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9" ht="7.5" customHeight="1">
      <c r="A4" s="20"/>
      <c r="B4" s="21"/>
      <c r="C4" s="21"/>
      <c r="G4" s="5"/>
      <c r="H4" s="5"/>
      <c r="I4" s="5"/>
    </row>
    <row r="5" spans="1:24" ht="27.75" customHeight="1">
      <c r="A5" s="117" t="s">
        <v>22</v>
      </c>
      <c r="B5" s="117" t="s">
        <v>23</v>
      </c>
      <c r="C5" s="49" t="s">
        <v>2</v>
      </c>
      <c r="D5" s="46" t="s">
        <v>24</v>
      </c>
      <c r="E5" s="49" t="s">
        <v>4</v>
      </c>
      <c r="F5" s="82" t="s">
        <v>25</v>
      </c>
      <c r="G5" s="141" t="s">
        <v>26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17" t="s">
        <v>27</v>
      </c>
      <c r="S5" s="120" t="s">
        <v>28</v>
      </c>
      <c r="T5" s="120"/>
      <c r="U5" s="121"/>
      <c r="V5" s="117" t="s">
        <v>29</v>
      </c>
      <c r="W5" s="117" t="s">
        <v>30</v>
      </c>
      <c r="X5" s="117" t="s">
        <v>10</v>
      </c>
    </row>
    <row r="6" spans="1:24" ht="12.75" customHeight="1">
      <c r="A6" s="118"/>
      <c r="B6" s="118"/>
      <c r="C6" s="31"/>
      <c r="D6" s="47"/>
      <c r="E6" s="31"/>
      <c r="F6" s="82"/>
      <c r="G6" s="108" t="str">
        <f>IF('[3] Skoki '!G6:G7&gt;0,'[3] Skoki '!G6:G7,"")</f>
        <v>1</v>
      </c>
      <c r="H6" s="108" t="str">
        <f>IF('[3] Skoki '!H6:H7&gt;0,'[3] Skoki '!H6:H7,"")</f>
        <v>2</v>
      </c>
      <c r="I6" s="108" t="str">
        <f>IF('[3] Skoki '!I6:I7&gt;0,'[3] Skoki '!I6:I7,"")</f>
        <v>3</v>
      </c>
      <c r="J6" s="108" t="str">
        <f>IF('[3] Skoki '!J6:J7&gt;0,'[3] Skoki '!J6:J7,"")</f>
        <v>4A</v>
      </c>
      <c r="K6" s="108" t="str">
        <f>IF('[3] Skoki '!K6:K7&gt;0,'[3] Skoki '!K6:K7,"")</f>
        <v>4B</v>
      </c>
      <c r="L6" s="108">
        <f>IF('[3] Skoki '!L6:L7&gt;0,'[3] Skoki '!L6:L7,"")</f>
        <v>5</v>
      </c>
      <c r="M6" s="108">
        <f>IF('[3] Skoki '!M6:M7&gt;0,'[3] Skoki '!M6:M7,"")</f>
        <v>6</v>
      </c>
      <c r="N6" s="108">
        <f>IF('[3] Skoki '!N6:N7&gt;0,'[3] Skoki '!N6:N7,"")</f>
        <v>7</v>
      </c>
      <c r="O6" s="108">
        <f>IF('[3] Skoki '!O6:O7&gt;0,'[3] Skoki '!O6:O7,"")</f>
        <v>8</v>
      </c>
      <c r="P6" s="108">
        <f>IF('[3] Skoki '!P6:P7&gt;0,'[3] Skoki '!P6:P7,"")</f>
        <v>9</v>
      </c>
      <c r="Q6" s="108">
        <f>IF('[3] Skoki '!Q6:Q7&gt;0,'[3] Skoki '!Q6:Q7,"")</f>
        <v>10</v>
      </c>
      <c r="R6" s="118"/>
      <c r="S6" s="122" t="s">
        <v>31</v>
      </c>
      <c r="T6" s="122" t="s">
        <v>32</v>
      </c>
      <c r="U6" s="122" t="s">
        <v>33</v>
      </c>
      <c r="V6" s="118"/>
      <c r="W6" s="118"/>
      <c r="X6" s="118"/>
    </row>
    <row r="7" spans="1:24" ht="12.75" customHeight="1">
      <c r="A7" s="119"/>
      <c r="B7" s="119"/>
      <c r="C7" s="32"/>
      <c r="D7" s="48"/>
      <c r="E7" s="32"/>
      <c r="F7" s="82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19"/>
      <c r="S7" s="123"/>
      <c r="T7" s="123"/>
      <c r="U7" s="123"/>
      <c r="V7" s="119"/>
      <c r="W7" s="119"/>
      <c r="X7" s="119"/>
    </row>
    <row r="8" spans="1:24" ht="30" customHeight="1">
      <c r="A8" s="111"/>
      <c r="B8" s="24">
        <v>1</v>
      </c>
      <c r="C8" s="25" t="s">
        <v>122</v>
      </c>
      <c r="D8" s="25" t="s">
        <v>119</v>
      </c>
      <c r="E8" s="25" t="s">
        <v>42</v>
      </c>
      <c r="F8" s="27">
        <v>60.3125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>
        <v>0</v>
      </c>
      <c r="S8" s="29">
        <v>1</v>
      </c>
      <c r="T8" s="30">
        <v>15</v>
      </c>
      <c r="U8" s="33">
        <v>0</v>
      </c>
      <c r="V8" s="33">
        <v>0</v>
      </c>
      <c r="W8" s="34">
        <v>60.3125</v>
      </c>
      <c r="X8" s="35"/>
    </row>
    <row r="9" spans="1:24" ht="30" customHeight="1">
      <c r="A9" s="111"/>
      <c r="B9" s="24">
        <v>2</v>
      </c>
      <c r="C9" s="25" t="s">
        <v>125</v>
      </c>
      <c r="D9" s="25" t="s">
        <v>45</v>
      </c>
      <c r="E9" s="25" t="s">
        <v>46</v>
      </c>
      <c r="F9" s="27">
        <v>57.5</v>
      </c>
      <c r="G9" s="28"/>
      <c r="H9" s="28"/>
      <c r="I9" s="28"/>
      <c r="J9" s="28"/>
      <c r="K9" s="28"/>
      <c r="L9" s="28"/>
      <c r="M9" s="28">
        <v>4</v>
      </c>
      <c r="N9" s="28"/>
      <c r="O9" s="28"/>
      <c r="P9" s="28"/>
      <c r="Q9" s="28"/>
      <c r="R9" s="29">
        <v>4</v>
      </c>
      <c r="S9" s="29">
        <v>1</v>
      </c>
      <c r="T9" s="30">
        <v>9</v>
      </c>
      <c r="U9" s="33">
        <v>0</v>
      </c>
      <c r="V9" s="33">
        <v>4</v>
      </c>
      <c r="W9" s="34">
        <v>61.5</v>
      </c>
      <c r="X9" s="35"/>
    </row>
    <row r="10" spans="1:24" ht="30" customHeight="1">
      <c r="A10" s="111"/>
      <c r="B10" s="24">
        <v>3</v>
      </c>
      <c r="C10" s="25" t="s">
        <v>157</v>
      </c>
      <c r="D10" s="25" t="s">
        <v>158</v>
      </c>
      <c r="E10" s="25" t="s">
        <v>115</v>
      </c>
      <c r="F10" s="27">
        <v>62.8125</v>
      </c>
      <c r="G10" s="28"/>
      <c r="H10" s="28"/>
      <c r="I10" s="28">
        <v>4</v>
      </c>
      <c r="J10" s="28"/>
      <c r="K10" s="28"/>
      <c r="L10" s="28">
        <v>4</v>
      </c>
      <c r="M10" s="28">
        <v>4</v>
      </c>
      <c r="N10" s="28"/>
      <c r="O10" s="28"/>
      <c r="P10" s="28"/>
      <c r="Q10" s="28"/>
      <c r="R10" s="29">
        <v>12</v>
      </c>
      <c r="S10" s="29">
        <v>1</v>
      </c>
      <c r="T10" s="30">
        <v>14</v>
      </c>
      <c r="U10" s="33">
        <v>0</v>
      </c>
      <c r="V10" s="33">
        <v>12</v>
      </c>
      <c r="W10" s="34">
        <v>74.8125</v>
      </c>
      <c r="X10" s="35"/>
    </row>
    <row r="11" spans="1:24" ht="30" customHeight="1">
      <c r="A11" s="111"/>
      <c r="B11" s="24">
        <v>4</v>
      </c>
      <c r="C11" s="25" t="s">
        <v>142</v>
      </c>
      <c r="D11" s="25" t="s">
        <v>143</v>
      </c>
      <c r="E11" s="25" t="s">
        <v>39</v>
      </c>
      <c r="F11" s="27">
        <v>67.8125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>
        <v>0</v>
      </c>
      <c r="S11" s="29">
        <v>1</v>
      </c>
      <c r="T11" s="30">
        <v>11</v>
      </c>
      <c r="U11" s="33">
        <v>0</v>
      </c>
      <c r="V11" s="33">
        <v>0</v>
      </c>
      <c r="W11" s="34">
        <v>67.8125</v>
      </c>
      <c r="X11" s="35"/>
    </row>
    <row r="12" spans="1:24" ht="30" customHeight="1">
      <c r="A12" s="111"/>
      <c r="B12" s="24">
        <v>5</v>
      </c>
      <c r="C12" s="25" t="s">
        <v>169</v>
      </c>
      <c r="D12" s="25" t="s">
        <v>170</v>
      </c>
      <c r="E12" s="25" t="s">
        <v>171</v>
      </c>
      <c r="F12" s="27">
        <v>70.3125</v>
      </c>
      <c r="G12" s="28"/>
      <c r="H12" s="28"/>
      <c r="I12" s="28"/>
      <c r="J12" s="28"/>
      <c r="K12" s="28"/>
      <c r="L12" s="28"/>
      <c r="M12" s="28"/>
      <c r="N12" s="28">
        <v>4</v>
      </c>
      <c r="O12" s="28"/>
      <c r="P12" s="28"/>
      <c r="Q12" s="28"/>
      <c r="R12" s="29">
        <v>4</v>
      </c>
      <c r="S12" s="29">
        <v>1</v>
      </c>
      <c r="T12" s="30">
        <v>22</v>
      </c>
      <c r="U12" s="33">
        <v>2</v>
      </c>
      <c r="V12" s="33">
        <v>6</v>
      </c>
      <c r="W12" s="34">
        <v>76.3125</v>
      </c>
      <c r="X12" s="35"/>
    </row>
    <row r="13" spans="1:24" ht="30" customHeight="1">
      <c r="A13" s="111"/>
      <c r="B13" s="24">
        <v>6</v>
      </c>
      <c r="C13" s="25" t="s">
        <v>182</v>
      </c>
      <c r="D13" s="25" t="s">
        <v>183</v>
      </c>
      <c r="E13" s="25" t="s">
        <v>39</v>
      </c>
      <c r="F13" s="27">
        <v>59.375</v>
      </c>
      <c r="G13" s="28"/>
      <c r="H13" s="28"/>
      <c r="I13" s="28"/>
      <c r="J13" s="28"/>
      <c r="K13" s="28"/>
      <c r="L13" s="28"/>
      <c r="M13" s="28"/>
      <c r="N13" s="28">
        <v>8</v>
      </c>
      <c r="O13" s="28">
        <v>4</v>
      </c>
      <c r="P13" s="28"/>
      <c r="Q13" s="28"/>
      <c r="R13" s="29">
        <v>12</v>
      </c>
      <c r="S13" s="29">
        <v>1</v>
      </c>
      <c r="T13" s="30">
        <v>39</v>
      </c>
      <c r="U13" s="33">
        <v>19</v>
      </c>
      <c r="V13" s="33">
        <v>31</v>
      </c>
      <c r="W13" s="34">
        <v>90.375</v>
      </c>
      <c r="X13" s="35"/>
    </row>
    <row r="14" spans="1:24" ht="30" customHeight="1">
      <c r="A14" s="111"/>
      <c r="B14" s="24">
        <v>7</v>
      </c>
      <c r="C14" s="25" t="s">
        <v>152</v>
      </c>
      <c r="D14" s="25" t="s">
        <v>153</v>
      </c>
      <c r="E14" s="25" t="s">
        <v>36</v>
      </c>
      <c r="F14" s="27">
        <v>70.9375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>
        <v>0</v>
      </c>
      <c r="S14" s="29">
        <v>1</v>
      </c>
      <c r="T14" s="30">
        <v>11</v>
      </c>
      <c r="U14" s="33">
        <v>0</v>
      </c>
      <c r="V14" s="33">
        <v>0</v>
      </c>
      <c r="W14" s="34">
        <v>70.9375</v>
      </c>
      <c r="X14" s="35"/>
    </row>
    <row r="15" spans="1:24" ht="30" customHeight="1">
      <c r="A15" s="111"/>
      <c r="B15" s="24">
        <v>8</v>
      </c>
      <c r="C15" s="25" t="s">
        <v>148</v>
      </c>
      <c r="D15" s="25" t="s">
        <v>149</v>
      </c>
      <c r="E15" s="25" t="s">
        <v>115</v>
      </c>
      <c r="F15" s="27">
        <v>68.75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>
        <v>0</v>
      </c>
      <c r="S15" s="29">
        <v>1</v>
      </c>
      <c r="T15" s="30">
        <v>14</v>
      </c>
      <c r="U15" s="33">
        <v>0</v>
      </c>
      <c r="V15" s="33">
        <v>0</v>
      </c>
      <c r="W15" s="34">
        <v>68.75</v>
      </c>
      <c r="X15" s="35"/>
    </row>
    <row r="16" spans="1:24" ht="30" customHeight="1">
      <c r="A16" s="111"/>
      <c r="B16" s="24">
        <v>9</v>
      </c>
      <c r="C16" s="25" t="s">
        <v>113</v>
      </c>
      <c r="D16" s="25" t="s">
        <v>114</v>
      </c>
      <c r="E16" s="25" t="s">
        <v>115</v>
      </c>
      <c r="F16" s="27">
        <v>48.75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>
        <v>4</v>
      </c>
      <c r="R16" s="29">
        <v>4</v>
      </c>
      <c r="S16" s="29">
        <v>1</v>
      </c>
      <c r="T16" s="30">
        <v>13</v>
      </c>
      <c r="U16" s="33">
        <v>0</v>
      </c>
      <c r="V16" s="33">
        <v>4</v>
      </c>
      <c r="W16" s="34">
        <v>52.75</v>
      </c>
      <c r="X16" s="35"/>
    </row>
    <row r="17" spans="1:24" ht="30" customHeight="1">
      <c r="A17" s="111"/>
      <c r="B17" s="24">
        <v>10</v>
      </c>
      <c r="C17" s="25" t="s">
        <v>155</v>
      </c>
      <c r="D17" s="25" t="s">
        <v>156</v>
      </c>
      <c r="E17" s="25" t="s">
        <v>42</v>
      </c>
      <c r="F17" s="27">
        <v>66.875</v>
      </c>
      <c r="G17" s="28"/>
      <c r="H17" s="28"/>
      <c r="I17" s="28"/>
      <c r="J17" s="28">
        <v>4</v>
      </c>
      <c r="K17" s="28"/>
      <c r="L17" s="28"/>
      <c r="M17" s="28"/>
      <c r="N17" s="28"/>
      <c r="O17" s="28"/>
      <c r="P17" s="28"/>
      <c r="Q17" s="28"/>
      <c r="R17" s="29">
        <v>4</v>
      </c>
      <c r="S17" s="29">
        <v>1</v>
      </c>
      <c r="T17" s="30">
        <v>12</v>
      </c>
      <c r="U17" s="33">
        <v>0</v>
      </c>
      <c r="V17" s="33">
        <v>4</v>
      </c>
      <c r="W17" s="34">
        <v>70.875</v>
      </c>
      <c r="X17" s="35"/>
    </row>
    <row r="18" spans="1:24" ht="30" customHeight="1">
      <c r="A18" s="111"/>
      <c r="B18" s="24">
        <v>11</v>
      </c>
      <c r="C18" s="25" t="s">
        <v>193</v>
      </c>
      <c r="D18" s="25" t="s">
        <v>194</v>
      </c>
      <c r="E18" s="25" t="s">
        <v>115</v>
      </c>
      <c r="F18" s="27">
        <v>72.8125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>
        <v>0</v>
      </c>
      <c r="S18" s="29">
        <v>1</v>
      </c>
      <c r="T18" s="30">
        <v>1</v>
      </c>
      <c r="U18" s="33">
        <v>0</v>
      </c>
      <c r="V18" s="33">
        <v>0</v>
      </c>
      <c r="W18" s="34">
        <v>72.8125</v>
      </c>
      <c r="X18" s="35"/>
    </row>
    <row r="19" spans="1:24" ht="30" customHeight="1">
      <c r="A19" s="111"/>
      <c r="B19" s="24">
        <v>12</v>
      </c>
      <c r="C19" s="25" t="s">
        <v>120</v>
      </c>
      <c r="D19" s="25" t="s">
        <v>121</v>
      </c>
      <c r="E19" s="25" t="s">
        <v>49</v>
      </c>
      <c r="F19" s="27">
        <v>56.25</v>
      </c>
      <c r="G19" s="28"/>
      <c r="H19" s="28"/>
      <c r="I19" s="28"/>
      <c r="J19" s="28">
        <v>4</v>
      </c>
      <c r="K19" s="28"/>
      <c r="L19" s="28"/>
      <c r="M19" s="28"/>
      <c r="N19" s="28"/>
      <c r="O19" s="28"/>
      <c r="P19" s="28"/>
      <c r="Q19" s="28"/>
      <c r="R19" s="29">
        <v>4</v>
      </c>
      <c r="S19" s="29">
        <v>1</v>
      </c>
      <c r="T19" s="30">
        <v>11</v>
      </c>
      <c r="U19" s="33">
        <v>0</v>
      </c>
      <c r="V19" s="33">
        <v>4</v>
      </c>
      <c r="W19" s="34">
        <v>60.25</v>
      </c>
      <c r="X19" s="35"/>
    </row>
    <row r="20" spans="1:24" ht="30" customHeight="1">
      <c r="A20" s="111"/>
      <c r="B20" s="24">
        <v>13</v>
      </c>
      <c r="C20" s="25" t="s">
        <v>140</v>
      </c>
      <c r="D20" s="25" t="s">
        <v>141</v>
      </c>
      <c r="E20" s="25" t="s">
        <v>115</v>
      </c>
      <c r="F20" s="27">
        <v>67.5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>
        <v>0</v>
      </c>
      <c r="S20" s="29">
        <v>1</v>
      </c>
      <c r="T20" s="30">
        <v>9</v>
      </c>
      <c r="U20" s="33">
        <v>0</v>
      </c>
      <c r="V20" s="33">
        <v>0</v>
      </c>
      <c r="W20" s="34">
        <v>67.5</v>
      </c>
      <c r="X20" s="35"/>
    </row>
    <row r="21" spans="1:24" ht="30" customHeight="1">
      <c r="A21" s="111"/>
      <c r="B21" s="24">
        <v>14</v>
      </c>
      <c r="C21" s="25" t="s">
        <v>137</v>
      </c>
      <c r="D21" s="25" t="s">
        <v>119</v>
      </c>
      <c r="E21" s="25" t="s">
        <v>42</v>
      </c>
      <c r="F21" s="27">
        <v>67.5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>
        <v>0</v>
      </c>
      <c r="S21" s="29">
        <v>1</v>
      </c>
      <c r="T21" s="30">
        <v>16</v>
      </c>
      <c r="U21" s="33">
        <v>0</v>
      </c>
      <c r="V21" s="33">
        <v>0</v>
      </c>
      <c r="W21" s="34">
        <v>67.5</v>
      </c>
      <c r="X21" s="35"/>
    </row>
    <row r="22" spans="1:24" ht="30" customHeight="1">
      <c r="A22" s="111"/>
      <c r="B22" s="24">
        <v>15</v>
      </c>
      <c r="C22" s="25" t="s">
        <v>195</v>
      </c>
      <c r="D22" s="25" t="s">
        <v>196</v>
      </c>
      <c r="E22" s="25" t="s">
        <v>115</v>
      </c>
      <c r="F22" s="27">
        <v>61.5625</v>
      </c>
      <c r="G22" s="28"/>
      <c r="H22" s="28"/>
      <c r="I22" s="28"/>
      <c r="J22" s="28"/>
      <c r="K22" s="28"/>
      <c r="L22" s="28"/>
      <c r="M22" s="28"/>
      <c r="N22" s="28"/>
      <c r="O22" s="28"/>
      <c r="P22" s="28">
        <v>4</v>
      </c>
      <c r="Q22" s="28"/>
      <c r="R22" s="29">
        <v>4</v>
      </c>
      <c r="S22" s="29">
        <v>1</v>
      </c>
      <c r="T22" s="30">
        <v>4</v>
      </c>
      <c r="U22" s="33">
        <v>0</v>
      </c>
      <c r="V22" s="33">
        <v>4</v>
      </c>
      <c r="W22" s="34">
        <v>65.5625</v>
      </c>
      <c r="X22" s="35"/>
    </row>
    <row r="23" spans="1:24" ht="30" customHeight="1">
      <c r="A23" s="111"/>
      <c r="B23" s="24">
        <v>16</v>
      </c>
      <c r="C23" s="25" t="s">
        <v>184</v>
      </c>
      <c r="D23" s="25" t="s">
        <v>185</v>
      </c>
      <c r="E23" s="25" t="s">
        <v>39</v>
      </c>
      <c r="F23" s="27">
        <v>70.625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>
        <v>0</v>
      </c>
      <c r="S23" s="29">
        <v>1</v>
      </c>
      <c r="T23" s="30">
        <v>14</v>
      </c>
      <c r="U23" s="33">
        <v>0</v>
      </c>
      <c r="V23" s="33">
        <v>0</v>
      </c>
      <c r="W23" s="34">
        <v>70.625</v>
      </c>
      <c r="X23" s="35"/>
    </row>
    <row r="24" spans="1:24" ht="30" customHeight="1">
      <c r="A24" s="111"/>
      <c r="B24" s="24">
        <v>17</v>
      </c>
      <c r="C24" s="25" t="s">
        <v>174</v>
      </c>
      <c r="D24" s="25" t="s">
        <v>175</v>
      </c>
      <c r="E24" s="25" t="s">
        <v>176</v>
      </c>
      <c r="F24" s="27">
        <v>62.8125</v>
      </c>
      <c r="G24" s="28">
        <v>4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>
        <v>4</v>
      </c>
      <c r="S24" s="29">
        <v>1</v>
      </c>
      <c r="T24" s="30">
        <v>11</v>
      </c>
      <c r="U24" s="33">
        <v>0</v>
      </c>
      <c r="V24" s="33">
        <v>4</v>
      </c>
      <c r="W24" s="34">
        <v>66.8125</v>
      </c>
      <c r="X24" s="35"/>
    </row>
    <row r="25" spans="1:24" ht="30" customHeight="1">
      <c r="A25" s="111"/>
      <c r="B25" s="24">
        <v>18</v>
      </c>
      <c r="C25" s="25" t="s">
        <v>111</v>
      </c>
      <c r="D25" s="25" t="s">
        <v>112</v>
      </c>
      <c r="E25" s="25" t="s">
        <v>39</v>
      </c>
      <c r="F25" s="27">
        <v>51.5625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>
        <v>0</v>
      </c>
      <c r="S25" s="29">
        <v>1</v>
      </c>
      <c r="T25" s="30">
        <v>11</v>
      </c>
      <c r="U25" s="33">
        <v>0</v>
      </c>
      <c r="V25" s="33">
        <v>0</v>
      </c>
      <c r="W25" s="34">
        <v>51.5625</v>
      </c>
      <c r="X25" s="35"/>
    </row>
    <row r="26" spans="1:24" ht="30" customHeight="1">
      <c r="A26" s="111"/>
      <c r="B26" s="24">
        <v>19</v>
      </c>
      <c r="C26" s="25" t="s">
        <v>129</v>
      </c>
      <c r="D26" s="25" t="s">
        <v>130</v>
      </c>
      <c r="E26" s="25" t="s">
        <v>131</v>
      </c>
      <c r="F26" s="27">
        <v>65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>
        <v>0</v>
      </c>
      <c r="S26" s="29"/>
      <c r="T26" s="30">
        <v>58</v>
      </c>
      <c r="U26" s="33">
        <v>0</v>
      </c>
      <c r="V26" s="33">
        <v>0</v>
      </c>
      <c r="W26" s="34">
        <v>65</v>
      </c>
      <c r="X26" s="35"/>
    </row>
    <row r="27" spans="1:24" ht="30" customHeight="1">
      <c r="A27" s="111"/>
      <c r="B27" s="24">
        <v>20</v>
      </c>
      <c r="C27" s="25" t="s">
        <v>123</v>
      </c>
      <c r="D27" s="25" t="s">
        <v>124</v>
      </c>
      <c r="E27" s="25" t="s">
        <v>42</v>
      </c>
      <c r="F27" s="27">
        <v>60.9375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>
        <v>0</v>
      </c>
      <c r="S27" s="29">
        <v>1</v>
      </c>
      <c r="T27" s="30">
        <v>8</v>
      </c>
      <c r="U27" s="33">
        <v>0</v>
      </c>
      <c r="V27" s="33">
        <v>0</v>
      </c>
      <c r="W27" s="34">
        <v>60.9375</v>
      </c>
      <c r="X27" s="35"/>
    </row>
    <row r="28" spans="1:24" ht="30" customHeight="1">
      <c r="A28" s="111"/>
      <c r="B28" s="24">
        <v>21</v>
      </c>
      <c r="C28" s="25" t="s">
        <v>116</v>
      </c>
      <c r="D28" s="25" t="s">
        <v>117</v>
      </c>
      <c r="E28" s="25" t="s">
        <v>42</v>
      </c>
      <c r="F28" s="27">
        <v>52.8125</v>
      </c>
      <c r="G28" s="28"/>
      <c r="H28" s="28"/>
      <c r="I28" s="28"/>
      <c r="J28" s="28"/>
      <c r="K28" s="28"/>
      <c r="L28" s="28"/>
      <c r="M28" s="28">
        <v>4</v>
      </c>
      <c r="N28" s="28"/>
      <c r="O28" s="28"/>
      <c r="P28" s="28"/>
      <c r="Q28" s="28"/>
      <c r="R28" s="29">
        <v>4</v>
      </c>
      <c r="S28" s="29">
        <v>1</v>
      </c>
      <c r="T28" s="30">
        <v>13</v>
      </c>
      <c r="U28" s="33">
        <v>0</v>
      </c>
      <c r="V28" s="33">
        <v>4</v>
      </c>
      <c r="W28" s="34">
        <v>56.8125</v>
      </c>
      <c r="X28" s="35"/>
    </row>
    <row r="29" spans="1:24" ht="30" customHeight="1">
      <c r="A29" s="111"/>
      <c r="B29" s="24">
        <v>22</v>
      </c>
      <c r="C29" s="25" t="s">
        <v>191</v>
      </c>
      <c r="D29" s="25" t="s">
        <v>192</v>
      </c>
      <c r="E29" s="25" t="s">
        <v>115</v>
      </c>
      <c r="F29" s="27">
        <v>61.875</v>
      </c>
      <c r="G29" s="28"/>
      <c r="H29" s="28"/>
      <c r="I29" s="28"/>
      <c r="J29" s="28"/>
      <c r="K29" s="28"/>
      <c r="L29" s="28"/>
      <c r="M29" s="28">
        <v>4</v>
      </c>
      <c r="N29" s="28"/>
      <c r="O29" s="28"/>
      <c r="P29" s="28"/>
      <c r="Q29" s="28"/>
      <c r="R29" s="29">
        <v>4</v>
      </c>
      <c r="S29" s="29">
        <v>1</v>
      </c>
      <c r="T29" s="30">
        <v>8</v>
      </c>
      <c r="U29" s="33">
        <v>0</v>
      </c>
      <c r="V29" s="33">
        <v>4</v>
      </c>
      <c r="W29" s="34">
        <v>65.875</v>
      </c>
      <c r="X29" s="35"/>
    </row>
    <row r="30" spans="1:24" ht="30" customHeight="1">
      <c r="A30" s="111"/>
      <c r="B30" s="24">
        <v>23</v>
      </c>
      <c r="C30" s="25" t="s">
        <v>186</v>
      </c>
      <c r="D30" s="25" t="s">
        <v>187</v>
      </c>
      <c r="E30" s="25" t="s">
        <v>42</v>
      </c>
      <c r="F30" s="27">
        <v>72.8125</v>
      </c>
      <c r="G30" s="28"/>
      <c r="H30" s="28">
        <v>4</v>
      </c>
      <c r="I30" s="28"/>
      <c r="J30" s="28"/>
      <c r="K30" s="28"/>
      <c r="L30" s="28"/>
      <c r="M30" s="28"/>
      <c r="N30" s="28"/>
      <c r="O30" s="28"/>
      <c r="P30" s="28"/>
      <c r="Q30" s="28"/>
      <c r="R30" s="29">
        <v>4</v>
      </c>
      <c r="S30" s="29">
        <v>1</v>
      </c>
      <c r="T30" s="30">
        <v>42</v>
      </c>
      <c r="U30" s="33">
        <v>22</v>
      </c>
      <c r="V30" s="33">
        <v>26</v>
      </c>
      <c r="W30" s="34">
        <v>98.8125</v>
      </c>
      <c r="X30" s="35"/>
    </row>
    <row r="31" spans="1:24" ht="30" customHeight="1">
      <c r="A31" s="111"/>
      <c r="B31" s="24">
        <v>25</v>
      </c>
      <c r="C31" s="25" t="s">
        <v>177</v>
      </c>
      <c r="D31" s="25" t="s">
        <v>135</v>
      </c>
      <c r="E31" s="25" t="s">
        <v>136</v>
      </c>
      <c r="F31" s="27">
        <v>72.8125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>
        <v>0</v>
      </c>
      <c r="S31" s="29">
        <v>1</v>
      </c>
      <c r="T31" s="30">
        <v>6</v>
      </c>
      <c r="U31" s="33">
        <v>0</v>
      </c>
      <c r="V31" s="33">
        <v>0</v>
      </c>
      <c r="W31" s="34">
        <v>72.8125</v>
      </c>
      <c r="X31" s="35"/>
    </row>
    <row r="32" spans="1:24" ht="30" customHeight="1">
      <c r="A32" s="111"/>
      <c r="B32" s="24">
        <v>26</v>
      </c>
      <c r="C32" s="25" t="s">
        <v>197</v>
      </c>
      <c r="D32" s="25" t="s">
        <v>198</v>
      </c>
      <c r="E32" s="25" t="s">
        <v>199</v>
      </c>
      <c r="F32" s="27">
        <v>64.0625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>
        <v>0</v>
      </c>
      <c r="S32" s="29">
        <v>1</v>
      </c>
      <c r="T32" s="30">
        <v>9</v>
      </c>
      <c r="U32" s="33">
        <v>0</v>
      </c>
      <c r="V32" s="33">
        <v>0</v>
      </c>
      <c r="W32" s="34">
        <v>64.0625</v>
      </c>
      <c r="X32" s="35"/>
    </row>
    <row r="33" spans="1:24" ht="30" customHeight="1">
      <c r="A33" s="111"/>
      <c r="B33" s="24">
        <v>27</v>
      </c>
      <c r="C33" s="25" t="s">
        <v>150</v>
      </c>
      <c r="D33" s="25" t="s">
        <v>151</v>
      </c>
      <c r="E33" s="25" t="s">
        <v>39</v>
      </c>
      <c r="F33" s="27">
        <v>65.9375</v>
      </c>
      <c r="G33" s="28"/>
      <c r="H33" s="28"/>
      <c r="I33" s="28"/>
      <c r="J33" s="28"/>
      <c r="K33" s="28"/>
      <c r="L33" s="28"/>
      <c r="M33" s="28"/>
      <c r="N33" s="28">
        <v>4</v>
      </c>
      <c r="O33" s="28"/>
      <c r="P33" s="28"/>
      <c r="Q33" s="28"/>
      <c r="R33" s="29">
        <v>4</v>
      </c>
      <c r="S33" s="29">
        <v>1</v>
      </c>
      <c r="T33" s="30">
        <v>11</v>
      </c>
      <c r="U33" s="33">
        <v>0</v>
      </c>
      <c r="V33" s="33">
        <v>4</v>
      </c>
      <c r="W33" s="34">
        <v>69.9375</v>
      </c>
      <c r="X33" s="35"/>
    </row>
    <row r="34" spans="1:24" ht="30" customHeight="1">
      <c r="A34" s="111"/>
      <c r="B34" s="24">
        <v>28</v>
      </c>
      <c r="C34" s="25" t="s">
        <v>118</v>
      </c>
      <c r="D34" s="25" t="s">
        <v>119</v>
      </c>
      <c r="E34" s="25" t="s">
        <v>42</v>
      </c>
      <c r="F34" s="27">
        <v>55.625</v>
      </c>
      <c r="G34" s="28"/>
      <c r="H34" s="28"/>
      <c r="I34" s="28"/>
      <c r="J34" s="28"/>
      <c r="K34" s="28"/>
      <c r="L34" s="28"/>
      <c r="M34" s="28">
        <v>4</v>
      </c>
      <c r="N34" s="28"/>
      <c r="O34" s="28"/>
      <c r="P34" s="28"/>
      <c r="Q34" s="28"/>
      <c r="R34" s="29">
        <v>4</v>
      </c>
      <c r="S34" s="29">
        <v>1</v>
      </c>
      <c r="T34" s="30">
        <v>6</v>
      </c>
      <c r="U34" s="33">
        <v>0</v>
      </c>
      <c r="V34" s="33">
        <v>4</v>
      </c>
      <c r="W34" s="34">
        <v>59.625</v>
      </c>
      <c r="X34" s="35"/>
    </row>
    <row r="35" spans="1:24" ht="30" customHeight="1">
      <c r="A35" s="111"/>
      <c r="B35" s="24">
        <v>28</v>
      </c>
      <c r="C35" s="25" t="s">
        <v>126</v>
      </c>
      <c r="D35" s="25" t="s">
        <v>127</v>
      </c>
      <c r="E35" s="25" t="s">
        <v>115</v>
      </c>
      <c r="F35" s="27">
        <v>61.5625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>
        <v>0</v>
      </c>
      <c r="S35" s="29">
        <v>1</v>
      </c>
      <c r="T35" s="30">
        <v>10</v>
      </c>
      <c r="U35" s="33">
        <v>0</v>
      </c>
      <c r="V35" s="33">
        <v>0</v>
      </c>
      <c r="W35" s="34">
        <v>61.5625</v>
      </c>
      <c r="X35" s="35"/>
    </row>
    <row r="36" spans="1:24" ht="30" customHeight="1">
      <c r="A36" s="111"/>
      <c r="B36" s="24">
        <v>29</v>
      </c>
      <c r="C36" s="25" t="s">
        <v>154</v>
      </c>
      <c r="D36" s="25" t="s">
        <v>57</v>
      </c>
      <c r="E36" s="25" t="s">
        <v>58</v>
      </c>
      <c r="F36" s="27">
        <v>63.75</v>
      </c>
      <c r="G36" s="28"/>
      <c r="H36" s="28"/>
      <c r="I36" s="28">
        <v>4</v>
      </c>
      <c r="J36" s="28"/>
      <c r="K36" s="28"/>
      <c r="L36" s="28"/>
      <c r="M36" s="28"/>
      <c r="N36" s="28"/>
      <c r="O36" s="28"/>
      <c r="P36" s="28"/>
      <c r="Q36" s="28">
        <v>4</v>
      </c>
      <c r="R36" s="29">
        <v>8</v>
      </c>
      <c r="S36" s="29">
        <v>1</v>
      </c>
      <c r="T36" s="30">
        <v>4</v>
      </c>
      <c r="U36" s="33">
        <v>0</v>
      </c>
      <c r="V36" s="33">
        <v>8</v>
      </c>
      <c r="W36" s="34">
        <v>71.75</v>
      </c>
      <c r="X36" s="35"/>
    </row>
    <row r="37" spans="1:24" ht="30" customHeight="1">
      <c r="A37" s="111"/>
      <c r="B37" s="24">
        <v>30</v>
      </c>
      <c r="C37" s="25" t="s">
        <v>162</v>
      </c>
      <c r="D37" s="25" t="s">
        <v>153</v>
      </c>
      <c r="E37" s="25" t="s">
        <v>36</v>
      </c>
      <c r="F37" s="27">
        <v>75.3125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>
        <v>4</v>
      </c>
      <c r="R37" s="29">
        <v>4</v>
      </c>
      <c r="S37" s="29">
        <v>1</v>
      </c>
      <c r="T37" s="30">
        <v>12</v>
      </c>
      <c r="U37" s="33">
        <v>0</v>
      </c>
      <c r="V37" s="33">
        <v>4</v>
      </c>
      <c r="W37" s="34">
        <v>79.3125</v>
      </c>
      <c r="X37" s="35"/>
    </row>
    <row r="38" spans="1:24" ht="30" customHeight="1">
      <c r="A38" s="111"/>
      <c r="B38" s="24">
        <v>31</v>
      </c>
      <c r="C38" s="25" t="s">
        <v>132</v>
      </c>
      <c r="D38" s="25" t="s">
        <v>133</v>
      </c>
      <c r="E38" s="25" t="s">
        <v>69</v>
      </c>
      <c r="F38" s="27">
        <v>58.75</v>
      </c>
      <c r="G38" s="28"/>
      <c r="H38" s="28"/>
      <c r="I38" s="28">
        <v>4</v>
      </c>
      <c r="J38" s="28"/>
      <c r="K38" s="28"/>
      <c r="L38" s="28"/>
      <c r="M38" s="28"/>
      <c r="N38" s="28">
        <v>4</v>
      </c>
      <c r="O38" s="28"/>
      <c r="P38" s="28"/>
      <c r="Q38" s="28"/>
      <c r="R38" s="29">
        <v>8</v>
      </c>
      <c r="S38" s="29">
        <v>1</v>
      </c>
      <c r="T38" s="30">
        <v>3</v>
      </c>
      <c r="U38" s="33">
        <v>0</v>
      </c>
      <c r="V38" s="33">
        <v>8</v>
      </c>
      <c r="W38" s="34">
        <v>66.75</v>
      </c>
      <c r="X38" s="35"/>
    </row>
    <row r="39" spans="1:24" ht="30" customHeight="1">
      <c r="A39" s="111"/>
      <c r="B39" s="24">
        <v>32</v>
      </c>
      <c r="C39" s="25" t="s">
        <v>188</v>
      </c>
      <c r="D39" s="25" t="s">
        <v>189</v>
      </c>
      <c r="E39" s="25" t="s">
        <v>190</v>
      </c>
      <c r="F39" s="27">
        <v>64.375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>
        <v>0</v>
      </c>
      <c r="S39" s="29">
        <v>1</v>
      </c>
      <c r="T39" s="30">
        <v>16</v>
      </c>
      <c r="U39" s="33">
        <v>0</v>
      </c>
      <c r="V39" s="33">
        <v>0</v>
      </c>
      <c r="W39" s="34">
        <v>64.375</v>
      </c>
      <c r="X39" s="35"/>
    </row>
    <row r="40" spans="1:24" ht="30" customHeight="1">
      <c r="A40" s="111"/>
      <c r="B40" s="24">
        <v>33</v>
      </c>
      <c r="C40" s="25" t="s">
        <v>180</v>
      </c>
      <c r="D40" s="25" t="s">
        <v>181</v>
      </c>
      <c r="E40" s="25" t="s">
        <v>171</v>
      </c>
      <c r="F40" s="27">
        <v>62.5</v>
      </c>
      <c r="G40" s="28">
        <v>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>
        <v>4</v>
      </c>
      <c r="S40" s="29">
        <v>1</v>
      </c>
      <c r="T40" s="30">
        <v>2</v>
      </c>
      <c r="U40" s="33">
        <v>0</v>
      </c>
      <c r="V40" s="33">
        <v>4</v>
      </c>
      <c r="W40" s="34">
        <v>66.5</v>
      </c>
      <c r="X40" s="35"/>
    </row>
    <row r="41" spans="1:24" ht="30" customHeight="1">
      <c r="A41" s="111"/>
      <c r="B41" s="24">
        <v>34</v>
      </c>
      <c r="C41" s="25" t="s">
        <v>163</v>
      </c>
      <c r="D41" s="25" t="s">
        <v>164</v>
      </c>
      <c r="E41" s="25" t="s">
        <v>42</v>
      </c>
      <c r="F41" s="27">
        <v>67.8125</v>
      </c>
      <c r="G41" s="28"/>
      <c r="H41" s="28"/>
      <c r="I41" s="28"/>
      <c r="J41" s="28"/>
      <c r="K41" s="28">
        <v>4</v>
      </c>
      <c r="L41" s="28">
        <v>4</v>
      </c>
      <c r="M41" s="28">
        <v>4</v>
      </c>
      <c r="N41" s="28"/>
      <c r="O41" s="28"/>
      <c r="P41" s="28"/>
      <c r="Q41" s="28"/>
      <c r="R41" s="29">
        <v>12</v>
      </c>
      <c r="S41" s="29">
        <v>1</v>
      </c>
      <c r="T41" s="30">
        <v>18</v>
      </c>
      <c r="U41" s="33">
        <v>0</v>
      </c>
      <c r="V41" s="33">
        <v>12</v>
      </c>
      <c r="W41" s="34">
        <v>79.8125</v>
      </c>
      <c r="X41" s="35"/>
    </row>
    <row r="42" spans="1:24" ht="30" customHeight="1">
      <c r="A42" s="111"/>
      <c r="B42" s="24">
        <v>35</v>
      </c>
      <c r="C42" s="25" t="s">
        <v>172</v>
      </c>
      <c r="D42" s="25" t="s">
        <v>173</v>
      </c>
      <c r="E42" s="25" t="s">
        <v>39</v>
      </c>
      <c r="F42" s="27">
        <v>51.25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>
        <v>0</v>
      </c>
      <c r="S42" s="29">
        <v>1</v>
      </c>
      <c r="T42" s="30">
        <v>14</v>
      </c>
      <c r="U42" s="33">
        <v>0</v>
      </c>
      <c r="V42" s="33">
        <v>0</v>
      </c>
      <c r="W42" s="34">
        <v>51.25</v>
      </c>
      <c r="X42" s="35"/>
    </row>
    <row r="43" spans="1:24" ht="30" customHeight="1">
      <c r="A43" s="111"/>
      <c r="B43" s="24">
        <v>36</v>
      </c>
      <c r="C43" s="25" t="s">
        <v>200</v>
      </c>
      <c r="D43" s="25" t="s">
        <v>35</v>
      </c>
      <c r="E43" s="25" t="s">
        <v>36</v>
      </c>
      <c r="F43" s="27">
        <v>64.6875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 t="s">
        <v>43</v>
      </c>
      <c r="S43" s="29"/>
      <c r="T43" s="30"/>
      <c r="U43" s="33" t="s">
        <v>43</v>
      </c>
      <c r="V43" s="33" t="s">
        <v>43</v>
      </c>
      <c r="W43" s="34" t="s">
        <v>43</v>
      </c>
      <c r="X43" s="35" t="s">
        <v>55</v>
      </c>
    </row>
    <row r="44" spans="1:24" ht="30" customHeight="1">
      <c r="A44" s="111"/>
      <c r="B44" s="24">
        <v>37</v>
      </c>
      <c r="C44" s="25" t="s">
        <v>166</v>
      </c>
      <c r="D44" s="25" t="s">
        <v>167</v>
      </c>
      <c r="E44" s="25" t="s">
        <v>168</v>
      </c>
      <c r="F44" s="27">
        <v>66.25</v>
      </c>
      <c r="G44" s="28"/>
      <c r="H44" s="28"/>
      <c r="I44" s="28">
        <v>4</v>
      </c>
      <c r="J44" s="28">
        <v>4</v>
      </c>
      <c r="K44" s="28"/>
      <c r="L44" s="28"/>
      <c r="M44" s="28"/>
      <c r="N44" s="28"/>
      <c r="O44" s="28">
        <v>4</v>
      </c>
      <c r="P44" s="28"/>
      <c r="Q44" s="28"/>
      <c r="R44" s="29">
        <v>12</v>
      </c>
      <c r="S44" s="29">
        <v>1</v>
      </c>
      <c r="T44" s="30">
        <v>22</v>
      </c>
      <c r="U44" s="33">
        <v>2</v>
      </c>
      <c r="V44" s="33">
        <v>14</v>
      </c>
      <c r="W44" s="34">
        <v>80.25</v>
      </c>
      <c r="X44" s="35"/>
    </row>
    <row r="45" spans="1:24" ht="30" customHeight="1">
      <c r="A45" s="111"/>
      <c r="B45" s="24">
        <v>38</v>
      </c>
      <c r="C45" s="25" t="s">
        <v>165</v>
      </c>
      <c r="D45" s="25" t="s">
        <v>143</v>
      </c>
      <c r="E45" s="25" t="s">
        <v>39</v>
      </c>
      <c r="F45" s="27">
        <v>60</v>
      </c>
      <c r="G45" s="28"/>
      <c r="H45" s="28">
        <v>4</v>
      </c>
      <c r="I45" s="28">
        <v>4</v>
      </c>
      <c r="J45" s="28"/>
      <c r="K45" s="28"/>
      <c r="L45" s="28"/>
      <c r="M45" s="28"/>
      <c r="N45" s="28"/>
      <c r="O45" s="28"/>
      <c r="P45" s="28"/>
      <c r="Q45" s="28"/>
      <c r="R45" s="29">
        <v>8</v>
      </c>
      <c r="S45" s="29">
        <v>1</v>
      </c>
      <c r="T45" s="30">
        <v>32</v>
      </c>
      <c r="U45" s="33">
        <v>12</v>
      </c>
      <c r="V45" s="33">
        <v>20</v>
      </c>
      <c r="W45" s="34">
        <v>80</v>
      </c>
      <c r="X45" s="35"/>
    </row>
    <row r="46" spans="1:24" ht="30" customHeight="1">
      <c r="A46" s="111"/>
      <c r="B46" s="24">
        <v>39</v>
      </c>
      <c r="C46" s="25" t="s">
        <v>134</v>
      </c>
      <c r="D46" s="25" t="s">
        <v>135</v>
      </c>
      <c r="E46" s="25" t="s">
        <v>136</v>
      </c>
      <c r="F46" s="27">
        <v>56.875</v>
      </c>
      <c r="G46" s="28"/>
      <c r="H46" s="28"/>
      <c r="I46" s="28">
        <v>4</v>
      </c>
      <c r="J46" s="28"/>
      <c r="K46" s="28"/>
      <c r="L46" s="28"/>
      <c r="M46" s="28"/>
      <c r="N46" s="28"/>
      <c r="O46" s="28"/>
      <c r="P46" s="28"/>
      <c r="Q46" s="28"/>
      <c r="R46" s="29">
        <v>4</v>
      </c>
      <c r="S46" s="29">
        <v>1</v>
      </c>
      <c r="T46" s="30">
        <v>9</v>
      </c>
      <c r="U46" s="33">
        <v>0</v>
      </c>
      <c r="V46" s="33">
        <v>4</v>
      </c>
      <c r="W46" s="34">
        <v>60.875</v>
      </c>
      <c r="X46" s="35"/>
    </row>
    <row r="47" spans="1:24" ht="30" customHeight="1">
      <c r="A47" s="111"/>
      <c r="B47" s="24">
        <v>40</v>
      </c>
      <c r="C47" s="25" t="s">
        <v>160</v>
      </c>
      <c r="D47" s="25" t="s">
        <v>161</v>
      </c>
      <c r="E47" s="25" t="s">
        <v>42</v>
      </c>
      <c r="F47" s="27">
        <v>69.6875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>
        <v>0</v>
      </c>
      <c r="S47" s="29">
        <v>1</v>
      </c>
      <c r="T47" s="30">
        <v>1</v>
      </c>
      <c r="U47" s="33">
        <v>0</v>
      </c>
      <c r="V47" s="33">
        <v>0</v>
      </c>
      <c r="W47" s="34">
        <v>69.6875</v>
      </c>
      <c r="X47" s="35"/>
    </row>
    <row r="48" spans="1:24" ht="30" customHeight="1">
      <c r="A48" s="111"/>
      <c r="B48" s="24">
        <v>41</v>
      </c>
      <c r="C48" s="25" t="s">
        <v>146</v>
      </c>
      <c r="D48" s="25" t="s">
        <v>147</v>
      </c>
      <c r="E48" s="25" t="s">
        <v>39</v>
      </c>
      <c r="F48" s="27">
        <v>67.8125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>
        <v>0</v>
      </c>
      <c r="S48" s="29">
        <v>1</v>
      </c>
      <c r="T48" s="30">
        <v>11</v>
      </c>
      <c r="U48" s="33">
        <v>0</v>
      </c>
      <c r="V48" s="33">
        <v>0</v>
      </c>
      <c r="W48" s="34">
        <v>67.8125</v>
      </c>
      <c r="X48" s="35"/>
    </row>
    <row r="50" spans="3:22" ht="28.5" customHeight="1">
      <c r="C50" s="109" t="s">
        <v>70</v>
      </c>
      <c r="D50" s="109"/>
      <c r="G50" s="136" t="s">
        <v>71</v>
      </c>
      <c r="H50" s="136"/>
      <c r="I50" s="136"/>
      <c r="J50" s="82" t="s">
        <v>72</v>
      </c>
      <c r="K50" s="82"/>
      <c r="L50" s="132" t="s">
        <v>73</v>
      </c>
      <c r="M50" s="133"/>
      <c r="N50" s="133"/>
      <c r="O50" s="134"/>
      <c r="P50" s="126" t="s">
        <v>74</v>
      </c>
      <c r="Q50" s="127"/>
      <c r="R50" s="128"/>
      <c r="S50" s="116" t="s">
        <v>75</v>
      </c>
      <c r="T50" s="116"/>
      <c r="U50" s="139" t="s">
        <v>76</v>
      </c>
      <c r="V50" s="139"/>
    </row>
    <row r="51" spans="4:22" ht="19.5" customHeight="1">
      <c r="D51" s="131"/>
      <c r="E51" s="131"/>
      <c r="G51" s="136"/>
      <c r="H51" s="136"/>
      <c r="I51" s="136"/>
      <c r="J51" s="82"/>
      <c r="K51" s="82"/>
      <c r="L51" s="136" t="s">
        <v>31</v>
      </c>
      <c r="M51" s="136"/>
      <c r="N51" s="136" t="s">
        <v>32</v>
      </c>
      <c r="O51" s="136"/>
      <c r="P51" s="129" t="s">
        <v>31</v>
      </c>
      <c r="Q51" s="130"/>
      <c r="R51" s="38" t="s">
        <v>32</v>
      </c>
      <c r="S51" s="116"/>
      <c r="T51" s="116"/>
      <c r="U51" s="139"/>
      <c r="V51" s="139"/>
    </row>
    <row r="52" spans="4:22" ht="24" customHeight="1">
      <c r="D52" s="131"/>
      <c r="E52" s="131"/>
      <c r="G52" s="121">
        <f>'[3] Skoki '!G63:I63</f>
        <v>400</v>
      </c>
      <c r="H52" s="121"/>
      <c r="I52" s="121"/>
      <c r="J52" s="121">
        <f>'[3] Skoki '!J63:K63</f>
        <v>300</v>
      </c>
      <c r="K52" s="121"/>
      <c r="L52" s="121">
        <f>'[3] Skoki '!L63:M63</f>
        <v>2</v>
      </c>
      <c r="M52" s="121"/>
      <c r="N52" s="135">
        <f>'[3] Skoki '!N63:O63</f>
        <v>40</v>
      </c>
      <c r="O52" s="135"/>
      <c r="P52" s="124">
        <f>'[3] Skoki '!P63:Q63</f>
        <v>1</v>
      </c>
      <c r="Q52" s="125"/>
      <c r="R52" s="39">
        <f>'[3] Skoki '!R63</f>
        <v>20</v>
      </c>
      <c r="S52" s="138">
        <f>'[3] Skoki '!S63:T63</f>
        <v>10</v>
      </c>
      <c r="T52" s="138"/>
      <c r="U52" s="138">
        <f>'[3] Skoki '!U63:V63</f>
        <v>11</v>
      </c>
      <c r="V52" s="138"/>
    </row>
    <row r="54" spans="7:14" ht="12.75">
      <c r="G54" s="17"/>
      <c r="H54" s="17"/>
      <c r="I54" s="17"/>
      <c r="J54" s="17"/>
      <c r="K54" s="17"/>
      <c r="L54" s="17"/>
      <c r="M54" s="17"/>
      <c r="N54" s="17"/>
    </row>
    <row r="57" spans="11:17" ht="12.75">
      <c r="K57" s="40"/>
      <c r="L57" s="41"/>
      <c r="M57" s="42"/>
      <c r="N57" s="42"/>
      <c r="O57" s="41"/>
      <c r="P57" s="41"/>
      <c r="Q57" s="43"/>
    </row>
  </sheetData>
  <sheetProtection password="C5C2" sheet="1" objects="1" scenarios="1"/>
  <mergeCells count="51">
    <mergeCell ref="M6:M7"/>
    <mergeCell ref="G5:Q5"/>
    <mergeCell ref="G6:G7"/>
    <mergeCell ref="H6:H7"/>
    <mergeCell ref="N6:N7"/>
    <mergeCell ref="O6:O7"/>
    <mergeCell ref="P6:P7"/>
    <mergeCell ref="Q6:Q7"/>
    <mergeCell ref="L6:L7"/>
    <mergeCell ref="I6:I7"/>
    <mergeCell ref="R1:S1"/>
    <mergeCell ref="U52:V52"/>
    <mergeCell ref="T6:T7"/>
    <mergeCell ref="N51:O51"/>
    <mergeCell ref="V5:V7"/>
    <mergeCell ref="U50:V51"/>
    <mergeCell ref="R5:R7"/>
    <mergeCell ref="N2:X3"/>
    <mergeCell ref="U6:U7"/>
    <mergeCell ref="S52:T52"/>
    <mergeCell ref="A2:C2"/>
    <mergeCell ref="A1:D1"/>
    <mergeCell ref="F5:F7"/>
    <mergeCell ref="A3:C3"/>
    <mergeCell ref="D5:D7"/>
    <mergeCell ref="E5:E7"/>
    <mergeCell ref="B5:B7"/>
    <mergeCell ref="C5:C7"/>
    <mergeCell ref="A5:A7"/>
    <mergeCell ref="D2:M2"/>
    <mergeCell ref="J6:J7"/>
    <mergeCell ref="K6:K7"/>
    <mergeCell ref="C50:D50"/>
    <mergeCell ref="G50:I51"/>
    <mergeCell ref="D51:E51"/>
    <mergeCell ref="J50:K51"/>
    <mergeCell ref="P52:Q52"/>
    <mergeCell ref="P50:R50"/>
    <mergeCell ref="P51:Q51"/>
    <mergeCell ref="D52:E52"/>
    <mergeCell ref="G52:I52"/>
    <mergeCell ref="L50:O50"/>
    <mergeCell ref="J52:K52"/>
    <mergeCell ref="N52:O52"/>
    <mergeCell ref="L52:M52"/>
    <mergeCell ref="L51:M51"/>
    <mergeCell ref="S50:T51"/>
    <mergeCell ref="W5:W7"/>
    <mergeCell ref="S5:U5"/>
    <mergeCell ref="X5:X7"/>
    <mergeCell ref="S6:S7"/>
  </mergeCells>
  <dataValidations count="6">
    <dataValidation allowBlank="1" showInputMessage="1" showErrorMessage="1" prompt="Wpisz nazwisko i imię" sqref="G54:I54"/>
    <dataValidation type="textLength" operator="lessThan" allowBlank="1" showInputMessage="1" showErrorMessage="1" error="Funkcje pomocnicze nie kasować!!" sqref="K57:Q57 D1:X7 A1:C1 A3:C7">
      <formula1>0</formula1>
    </dataValidation>
    <dataValidation type="whole" operator="greaterThanOrEqual" allowBlank="1" showInputMessage="1" showErrorMessage="1" error="Błędny wpis !" sqref="S8:S48">
      <formula1>1</formula1>
    </dataValidation>
    <dataValidation type="list" allowBlank="1" showInputMessage="1" showErrorMessage="1" sqref="X8:X48">
      <formula1>Uwagi</formula1>
    </dataValidation>
    <dataValidation type="decimal" operator="lessThan" allowBlank="1" showInputMessage="1" showErrorMessage="1" error="Błędny wpis !" sqref="T8:T48">
      <formula1>60</formula1>
    </dataValidation>
    <dataValidation type="whole" operator="lessThan" allowBlank="1" showInputMessage="1" showErrorMessage="1" error="nie zmieniaj!!!" sqref="G52:V52">
      <formula1>0</formula1>
    </dataValidation>
  </dataValidations>
  <printOptions/>
  <pageMargins left="0.33" right="0.57" top="0.48" bottom="0.36" header="0.13" footer="0.19"/>
  <pageSetup horizontalDpi="300" verticalDpi="300" orientation="landscape" paperSize="9" r:id="rId1"/>
  <headerFooter alignWithMargins="0">
    <oddFooter>&amp;L&amp;6Opracowanie: RomanOpiela &amp;C&amp;8Arkusz sędziowski  Skoki  KL "L" Strona:&amp;P&amp;R&amp;8Wydruk dnia:  &amp;D   godz:   &amp;T</oddFooter>
  </headerFooter>
  <rowBreaks count="3" manualBreakCount="3">
    <brk id="18" max="23" man="1"/>
    <brk id="54" max="23" man="1"/>
    <brk id="5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2"/>
  <dimension ref="A1:AP55"/>
  <sheetViews>
    <sheetView zoomScaleSheetLayoutView="100" workbookViewId="0" topLeftCell="A1">
      <selection activeCell="E11" sqref="E11"/>
    </sheetView>
  </sheetViews>
  <sheetFormatPr defaultColWidth="9.00390625" defaultRowHeight="12.75"/>
  <cols>
    <col min="1" max="2" width="4.125" style="3" customWidth="1"/>
    <col min="3" max="3" width="4.625" style="3" customWidth="1"/>
    <col min="4" max="4" width="22.50390625" style="3" customWidth="1"/>
    <col min="5" max="5" width="22.00390625" style="3" customWidth="1"/>
    <col min="6" max="25" width="3.00390625" style="3" customWidth="1"/>
    <col min="26" max="26" width="5.125" style="3" customWidth="1"/>
    <col min="27" max="27" width="4.50390625" style="3" customWidth="1"/>
    <col min="28" max="28" width="5.50390625" style="3" customWidth="1"/>
    <col min="29" max="29" width="5.875" style="3" customWidth="1"/>
    <col min="30" max="30" width="5.375" style="3" customWidth="1"/>
    <col min="31" max="31" width="9.00390625" style="3" customWidth="1"/>
    <col min="32" max="32" width="9.375" style="3" customWidth="1"/>
    <col min="33" max="33" width="11.00390625" style="3" customWidth="1"/>
    <col min="34" max="35" width="9.375" style="3" customWidth="1"/>
    <col min="36" max="40" width="10.625" style="3" customWidth="1"/>
    <col min="41" max="41" width="10.375" style="3" customWidth="1"/>
    <col min="42" max="42" width="12.00390625" style="3" customWidth="1"/>
    <col min="43" max="16384" width="9.375" style="3" customWidth="1"/>
  </cols>
  <sheetData>
    <row r="1" spans="1:31" ht="73.5" customHeight="1">
      <c r="A1" s="68" t="str">
        <f>'[3]Lista start'!A1:C1</f>
        <v>Zawody Ogólnopolskie                                                                                                                                Oficjalne WKKW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                                                                                          Jaroszówka 11-12 września 2004</v>
      </c>
      <c r="B1" s="68"/>
      <c r="C1" s="68"/>
      <c r="D1" s="68"/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57" t="s">
        <v>0</v>
      </c>
      <c r="V1" s="157"/>
      <c r="W1" s="157"/>
      <c r="X1" s="157"/>
      <c r="Y1" s="157"/>
      <c r="Z1" s="157"/>
      <c r="AA1" s="157"/>
      <c r="AB1" s="4"/>
      <c r="AE1" s="44"/>
    </row>
    <row r="2" spans="1:31" ht="25.5" customHeight="1">
      <c r="A2" s="67" t="str">
        <f>'[3]Próba ter'!A2:D2</f>
        <v>Kl. L</v>
      </c>
      <c r="B2" s="67"/>
      <c r="C2" s="67"/>
      <c r="D2" s="67"/>
      <c r="E2" s="165" t="s">
        <v>77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4" t="str">
        <f>'[3]Lista start'!E2</f>
        <v> Klub Jeździecki Ośrodek Sportów Konnych Jaroszówka                                                                                            i Stadnina Koni Jaroszówka                                   </v>
      </c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5.5" customHeight="1">
      <c r="A3" s="158" t="str">
        <f>'[3]Lista start PT'!A3:C3</f>
        <v>Niedziela,12 września  2004 r.</v>
      </c>
      <c r="B3" s="158"/>
      <c r="C3" s="158"/>
      <c r="D3" s="158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1:42" s="53" customFormat="1" ht="3.75" customHeight="1">
      <c r="A4" s="20"/>
      <c r="B4" s="20"/>
      <c r="C4" s="20"/>
      <c r="D4" s="50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A4" s="54"/>
      <c r="AB4" s="54"/>
      <c r="AC4" s="54"/>
      <c r="AD4" s="55"/>
      <c r="AE4" s="56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31" ht="12.75" customHeight="1">
      <c r="A5" s="117" t="s">
        <v>22</v>
      </c>
      <c r="B5" s="117" t="s">
        <v>78</v>
      </c>
      <c r="C5" s="117" t="s">
        <v>96</v>
      </c>
      <c r="D5" s="136" t="s">
        <v>2</v>
      </c>
      <c r="E5" s="49" t="s">
        <v>24</v>
      </c>
      <c r="F5" s="159" t="s">
        <v>80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17" t="s">
        <v>81</v>
      </c>
      <c r="AE5" s="166" t="s">
        <v>82</v>
      </c>
    </row>
    <row r="6" spans="1:31" ht="18" customHeight="1">
      <c r="A6" s="118"/>
      <c r="B6" s="118"/>
      <c r="C6" s="118"/>
      <c r="D6" s="136"/>
      <c r="E6" s="31"/>
      <c r="F6" s="159" t="s">
        <v>201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17" t="s">
        <v>84</v>
      </c>
      <c r="AA6" s="142" t="s">
        <v>28</v>
      </c>
      <c r="AB6" s="144"/>
      <c r="AC6" s="117" t="s">
        <v>84</v>
      </c>
      <c r="AD6" s="118"/>
      <c r="AE6" s="166"/>
    </row>
    <row r="7" spans="1:31" ht="24" customHeight="1">
      <c r="A7" s="119"/>
      <c r="B7" s="119"/>
      <c r="C7" s="119"/>
      <c r="D7" s="136"/>
      <c r="E7" s="32"/>
      <c r="F7" s="110" t="s">
        <v>202</v>
      </c>
      <c r="G7" s="110" t="s">
        <v>203</v>
      </c>
      <c r="H7" s="110" t="s">
        <v>204</v>
      </c>
      <c r="I7" s="110">
        <v>3</v>
      </c>
      <c r="J7" s="110">
        <v>4</v>
      </c>
      <c r="K7" s="110">
        <v>5</v>
      </c>
      <c r="L7" s="110" t="s">
        <v>205</v>
      </c>
      <c r="M7" s="110" t="s">
        <v>206</v>
      </c>
      <c r="N7" s="110" t="s">
        <v>207</v>
      </c>
      <c r="O7" s="110" t="s">
        <v>208</v>
      </c>
      <c r="P7" s="110" t="s">
        <v>209</v>
      </c>
      <c r="Q7" s="110" t="s">
        <v>210</v>
      </c>
      <c r="R7" s="110" t="s">
        <v>211</v>
      </c>
      <c r="S7" s="110" t="s">
        <v>212</v>
      </c>
      <c r="T7" s="110" t="s">
        <v>85</v>
      </c>
      <c r="U7" s="110" t="s">
        <v>86</v>
      </c>
      <c r="V7" s="110" t="s">
        <v>213</v>
      </c>
      <c r="W7" s="110" t="s">
        <v>214</v>
      </c>
      <c r="X7" s="110"/>
      <c r="Y7" s="110"/>
      <c r="Z7" s="119"/>
      <c r="AA7" s="57" t="s">
        <v>31</v>
      </c>
      <c r="AB7" s="57" t="s">
        <v>32</v>
      </c>
      <c r="AC7" s="119"/>
      <c r="AD7" s="119"/>
      <c r="AE7" s="166"/>
    </row>
    <row r="8" spans="1:31" ht="15.75" customHeight="1">
      <c r="A8" s="18"/>
      <c r="B8" s="94">
        <v>1</v>
      </c>
      <c r="C8" s="95">
        <v>1</v>
      </c>
      <c r="D8" s="95" t="s">
        <v>122</v>
      </c>
      <c r="E8" s="95" t="s">
        <v>119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/>
      <c r="Y8" s="35"/>
      <c r="Z8" s="78">
        <v>0</v>
      </c>
      <c r="AA8" s="78">
        <v>4</v>
      </c>
      <c r="AB8" s="96">
        <v>8</v>
      </c>
      <c r="AC8" s="97">
        <v>0</v>
      </c>
      <c r="AD8" s="98">
        <v>0</v>
      </c>
      <c r="AE8" s="99"/>
    </row>
    <row r="9" spans="1:31" ht="15.75" customHeight="1">
      <c r="A9" s="18"/>
      <c r="B9" s="94">
        <v>2</v>
      </c>
      <c r="C9" s="95">
        <v>2</v>
      </c>
      <c r="D9" s="95" t="s">
        <v>125</v>
      </c>
      <c r="E9" s="95" t="s">
        <v>45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/>
      <c r="Y9" s="35"/>
      <c r="Z9" s="78">
        <v>0</v>
      </c>
      <c r="AA9" s="78">
        <v>4</v>
      </c>
      <c r="AB9" s="96">
        <v>14</v>
      </c>
      <c r="AC9" s="97">
        <v>0</v>
      </c>
      <c r="AD9" s="98">
        <v>0</v>
      </c>
      <c r="AE9" s="99"/>
    </row>
    <row r="10" spans="1:31" ht="15.75" customHeight="1">
      <c r="A10" s="18"/>
      <c r="B10" s="94">
        <v>3</v>
      </c>
      <c r="C10" s="95">
        <v>3</v>
      </c>
      <c r="D10" s="95" t="s">
        <v>157</v>
      </c>
      <c r="E10" s="95" t="s">
        <v>158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/>
      <c r="Y10" s="35"/>
      <c r="Z10" s="78">
        <v>0</v>
      </c>
      <c r="AA10" s="78">
        <v>4</v>
      </c>
      <c r="AB10" s="96">
        <v>15</v>
      </c>
      <c r="AC10" s="97">
        <v>0</v>
      </c>
      <c r="AD10" s="98">
        <v>0</v>
      </c>
      <c r="AE10" s="99"/>
    </row>
    <row r="11" spans="1:31" ht="15.75" customHeight="1">
      <c r="A11" s="18"/>
      <c r="B11" s="94">
        <v>4</v>
      </c>
      <c r="C11" s="95">
        <v>4</v>
      </c>
      <c r="D11" s="95" t="s">
        <v>142</v>
      </c>
      <c r="E11" s="95" t="s">
        <v>143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/>
      <c r="Y11" s="35"/>
      <c r="Z11" s="78">
        <v>0</v>
      </c>
      <c r="AA11" s="78">
        <v>4</v>
      </c>
      <c r="AB11" s="96">
        <v>5</v>
      </c>
      <c r="AC11" s="97">
        <v>0</v>
      </c>
      <c r="AD11" s="98">
        <v>0</v>
      </c>
      <c r="AE11" s="99"/>
    </row>
    <row r="12" spans="1:31" ht="15.75" customHeight="1">
      <c r="A12" s="18"/>
      <c r="B12" s="94">
        <v>5</v>
      </c>
      <c r="C12" s="95">
        <v>5</v>
      </c>
      <c r="D12" s="95" t="s">
        <v>169</v>
      </c>
      <c r="E12" s="95" t="s">
        <v>170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/>
      <c r="Y12" s="35"/>
      <c r="Z12" s="78">
        <v>0</v>
      </c>
      <c r="AA12" s="78">
        <v>4</v>
      </c>
      <c r="AB12" s="96">
        <v>31</v>
      </c>
      <c r="AC12" s="97">
        <v>6</v>
      </c>
      <c r="AD12" s="98">
        <v>6</v>
      </c>
      <c r="AE12" s="99"/>
    </row>
    <row r="13" spans="1:31" ht="15.75" customHeight="1">
      <c r="A13" s="18"/>
      <c r="B13" s="94">
        <v>6</v>
      </c>
      <c r="C13" s="95">
        <v>6</v>
      </c>
      <c r="D13" s="95" t="s">
        <v>182</v>
      </c>
      <c r="E13" s="95" t="s">
        <v>183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/>
      <c r="Y13" s="35"/>
      <c r="Z13" s="78">
        <v>0</v>
      </c>
      <c r="AA13" s="78">
        <v>3</v>
      </c>
      <c r="AB13" s="96">
        <v>50</v>
      </c>
      <c r="AC13" s="97">
        <v>0</v>
      </c>
      <c r="AD13" s="98">
        <v>0</v>
      </c>
      <c r="AE13" s="99"/>
    </row>
    <row r="14" spans="1:31" ht="15.75" customHeight="1">
      <c r="A14" s="18"/>
      <c r="B14" s="94">
        <v>7</v>
      </c>
      <c r="C14" s="95">
        <v>7</v>
      </c>
      <c r="D14" s="95" t="s">
        <v>152</v>
      </c>
      <c r="E14" s="95" t="s">
        <v>153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/>
      <c r="Y14" s="35"/>
      <c r="Z14" s="78">
        <v>0</v>
      </c>
      <c r="AA14" s="78">
        <v>3</v>
      </c>
      <c r="AB14" s="96">
        <v>49</v>
      </c>
      <c r="AC14" s="97">
        <v>0</v>
      </c>
      <c r="AD14" s="98">
        <v>0</v>
      </c>
      <c r="AE14" s="99"/>
    </row>
    <row r="15" spans="1:31" ht="15.75" customHeight="1">
      <c r="A15" s="18"/>
      <c r="B15" s="94">
        <v>8</v>
      </c>
      <c r="C15" s="95">
        <v>8</v>
      </c>
      <c r="D15" s="95" t="s">
        <v>148</v>
      </c>
      <c r="E15" s="95" t="s">
        <v>149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/>
      <c r="Y15" s="35"/>
      <c r="Z15" s="78">
        <v>0</v>
      </c>
      <c r="AA15" s="78">
        <v>3</v>
      </c>
      <c r="AB15" s="96">
        <v>50</v>
      </c>
      <c r="AC15" s="97">
        <v>0</v>
      </c>
      <c r="AD15" s="98">
        <v>0</v>
      </c>
      <c r="AE15" s="99"/>
    </row>
    <row r="16" spans="1:31" ht="15.75" customHeight="1">
      <c r="A16" s="18"/>
      <c r="B16" s="94">
        <v>9</v>
      </c>
      <c r="C16" s="95">
        <v>9</v>
      </c>
      <c r="D16" s="95" t="s">
        <v>113</v>
      </c>
      <c r="E16" s="95" t="s">
        <v>114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/>
      <c r="Y16" s="35"/>
      <c r="Z16" s="78">
        <v>0</v>
      </c>
      <c r="AA16" s="78">
        <v>3</v>
      </c>
      <c r="AB16" s="96">
        <v>52</v>
      </c>
      <c r="AC16" s="97">
        <v>0</v>
      </c>
      <c r="AD16" s="98">
        <v>0</v>
      </c>
      <c r="AE16" s="99"/>
    </row>
    <row r="17" spans="1:31" ht="15.75" customHeight="1">
      <c r="A17" s="18"/>
      <c r="B17" s="94">
        <v>10</v>
      </c>
      <c r="C17" s="95">
        <v>10</v>
      </c>
      <c r="D17" s="95" t="s">
        <v>155</v>
      </c>
      <c r="E17" s="95" t="s">
        <v>156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/>
      <c r="Y17" s="35"/>
      <c r="Z17" s="78">
        <v>0</v>
      </c>
      <c r="AA17" s="78">
        <v>4</v>
      </c>
      <c r="AB17" s="96">
        <v>22</v>
      </c>
      <c r="AC17" s="97">
        <v>2.4</v>
      </c>
      <c r="AD17" s="98">
        <v>2.4</v>
      </c>
      <c r="AE17" s="99"/>
    </row>
    <row r="18" spans="1:31" ht="15.75" customHeight="1">
      <c r="A18" s="18"/>
      <c r="B18" s="94">
        <v>11</v>
      </c>
      <c r="C18" s="95">
        <v>11</v>
      </c>
      <c r="D18" s="95" t="s">
        <v>193</v>
      </c>
      <c r="E18" s="95" t="s">
        <v>194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20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 t="s">
        <v>13</v>
      </c>
      <c r="V18" s="35"/>
      <c r="W18" s="35"/>
      <c r="X18" s="35"/>
      <c r="Y18" s="35"/>
      <c r="Z18" s="78" t="s">
        <v>43</v>
      </c>
      <c r="AA18" s="78"/>
      <c r="AB18" s="96"/>
      <c r="AC18" s="97" t="s">
        <v>43</v>
      </c>
      <c r="AD18" s="98" t="s">
        <v>43</v>
      </c>
      <c r="AE18" s="99" t="s">
        <v>91</v>
      </c>
    </row>
    <row r="19" spans="1:31" ht="15.75" customHeight="1">
      <c r="A19" s="18"/>
      <c r="B19" s="94">
        <v>12</v>
      </c>
      <c r="C19" s="95">
        <v>12</v>
      </c>
      <c r="D19" s="95" t="s">
        <v>120</v>
      </c>
      <c r="E19" s="95" t="s">
        <v>121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/>
      <c r="Y19" s="35"/>
      <c r="Z19" s="78">
        <v>0</v>
      </c>
      <c r="AA19" s="78">
        <v>3</v>
      </c>
      <c r="AB19" s="96">
        <v>55</v>
      </c>
      <c r="AC19" s="97">
        <v>0</v>
      </c>
      <c r="AD19" s="98">
        <v>0</v>
      </c>
      <c r="AE19" s="99"/>
    </row>
    <row r="20" spans="1:31" ht="15.75" customHeight="1">
      <c r="A20" s="18"/>
      <c r="B20" s="94">
        <v>13</v>
      </c>
      <c r="C20" s="95">
        <v>13</v>
      </c>
      <c r="D20" s="95" t="s">
        <v>140</v>
      </c>
      <c r="E20" s="95" t="s">
        <v>141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/>
      <c r="Y20" s="35"/>
      <c r="Z20" s="78">
        <v>0</v>
      </c>
      <c r="AA20" s="78">
        <v>4</v>
      </c>
      <c r="AB20" s="96">
        <v>5</v>
      </c>
      <c r="AC20" s="97">
        <v>0</v>
      </c>
      <c r="AD20" s="98">
        <v>0</v>
      </c>
      <c r="AE20" s="99"/>
    </row>
    <row r="21" spans="1:31" ht="15.75" customHeight="1">
      <c r="A21" s="18"/>
      <c r="B21" s="94">
        <v>14</v>
      </c>
      <c r="C21" s="95">
        <v>14</v>
      </c>
      <c r="D21" s="95" t="s">
        <v>137</v>
      </c>
      <c r="E21" s="95" t="s">
        <v>119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/>
      <c r="Y21" s="35"/>
      <c r="Z21" s="78">
        <v>0</v>
      </c>
      <c r="AA21" s="78">
        <v>4</v>
      </c>
      <c r="AB21" s="96">
        <v>8</v>
      </c>
      <c r="AC21" s="97">
        <v>0</v>
      </c>
      <c r="AD21" s="98">
        <v>0</v>
      </c>
      <c r="AE21" s="99"/>
    </row>
    <row r="22" spans="1:31" ht="15.75" customHeight="1">
      <c r="A22" s="18"/>
      <c r="B22" s="94">
        <v>15</v>
      </c>
      <c r="C22" s="95">
        <v>15</v>
      </c>
      <c r="D22" s="95" t="s">
        <v>195</v>
      </c>
      <c r="E22" s="95" t="s">
        <v>196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 t="s">
        <v>13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78" t="s">
        <v>43</v>
      </c>
      <c r="AA22" s="78"/>
      <c r="AB22" s="96"/>
      <c r="AC22" s="97" t="s">
        <v>43</v>
      </c>
      <c r="AD22" s="98" t="s">
        <v>43</v>
      </c>
      <c r="AE22" s="99" t="s">
        <v>91</v>
      </c>
    </row>
    <row r="23" spans="1:31" ht="15.75" customHeight="1">
      <c r="A23" s="18"/>
      <c r="B23" s="94">
        <v>16</v>
      </c>
      <c r="C23" s="95">
        <v>16</v>
      </c>
      <c r="D23" s="95" t="s">
        <v>184</v>
      </c>
      <c r="E23" s="95" t="s">
        <v>185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20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/>
      <c r="Y23" s="35"/>
      <c r="Z23" s="78">
        <v>20</v>
      </c>
      <c r="AA23" s="78">
        <v>4</v>
      </c>
      <c r="AB23" s="96">
        <v>17</v>
      </c>
      <c r="AC23" s="97">
        <v>0.4</v>
      </c>
      <c r="AD23" s="98">
        <v>20.4</v>
      </c>
      <c r="AE23" s="99"/>
    </row>
    <row r="24" spans="1:31" ht="15.75" customHeight="1">
      <c r="A24" s="18"/>
      <c r="B24" s="94">
        <v>17</v>
      </c>
      <c r="C24" s="95">
        <v>17</v>
      </c>
      <c r="D24" s="95" t="s">
        <v>174</v>
      </c>
      <c r="E24" s="95" t="s">
        <v>175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20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/>
      <c r="Y24" s="35"/>
      <c r="Z24" s="78">
        <v>20</v>
      </c>
      <c r="AA24" s="78">
        <v>4</v>
      </c>
      <c r="AB24" s="96">
        <v>14</v>
      </c>
      <c r="AC24" s="97">
        <v>0</v>
      </c>
      <c r="AD24" s="98">
        <v>20</v>
      </c>
      <c r="AE24" s="99"/>
    </row>
    <row r="25" spans="1:31" ht="15.75" customHeight="1">
      <c r="A25" s="18"/>
      <c r="B25" s="94">
        <v>18</v>
      </c>
      <c r="C25" s="95">
        <v>18</v>
      </c>
      <c r="D25" s="95" t="s">
        <v>111</v>
      </c>
      <c r="E25" s="95" t="s">
        <v>112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/>
      <c r="Y25" s="35"/>
      <c r="Z25" s="78">
        <v>0</v>
      </c>
      <c r="AA25" s="78">
        <v>3</v>
      </c>
      <c r="AB25" s="96">
        <v>58</v>
      </c>
      <c r="AC25" s="97">
        <v>0</v>
      </c>
      <c r="AD25" s="98">
        <v>0</v>
      </c>
      <c r="AE25" s="99"/>
    </row>
    <row r="26" spans="1:31" ht="15.75" customHeight="1">
      <c r="A26" s="18"/>
      <c r="B26" s="94">
        <v>19</v>
      </c>
      <c r="C26" s="95">
        <v>19</v>
      </c>
      <c r="D26" s="95" t="s">
        <v>129</v>
      </c>
      <c r="E26" s="95" t="s">
        <v>130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/>
      <c r="Y26" s="35"/>
      <c r="Z26" s="78">
        <v>0</v>
      </c>
      <c r="AA26" s="78">
        <v>3</v>
      </c>
      <c r="AB26" s="96">
        <v>59</v>
      </c>
      <c r="AC26" s="97">
        <v>0</v>
      </c>
      <c r="AD26" s="98">
        <v>0</v>
      </c>
      <c r="AE26" s="99"/>
    </row>
    <row r="27" spans="1:31" ht="15.75" customHeight="1">
      <c r="A27" s="18"/>
      <c r="B27" s="94">
        <v>20</v>
      </c>
      <c r="C27" s="95">
        <v>20</v>
      </c>
      <c r="D27" s="95" t="s">
        <v>123</v>
      </c>
      <c r="E27" s="95" t="s">
        <v>124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/>
      <c r="Y27" s="35"/>
      <c r="Z27" s="78">
        <v>0</v>
      </c>
      <c r="AA27" s="78">
        <v>4</v>
      </c>
      <c r="AB27" s="96">
        <v>8</v>
      </c>
      <c r="AC27" s="97">
        <v>0</v>
      </c>
      <c r="AD27" s="98">
        <v>0</v>
      </c>
      <c r="AE27" s="99"/>
    </row>
    <row r="28" spans="1:31" ht="15.75" customHeight="1">
      <c r="A28" s="18"/>
      <c r="B28" s="94">
        <v>21</v>
      </c>
      <c r="C28" s="95">
        <v>21</v>
      </c>
      <c r="D28" s="95" t="s">
        <v>116</v>
      </c>
      <c r="E28" s="95" t="s">
        <v>117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/>
      <c r="Y28" s="35"/>
      <c r="Z28" s="78">
        <v>0</v>
      </c>
      <c r="AA28" s="78">
        <v>3</v>
      </c>
      <c r="AB28" s="96">
        <v>55</v>
      </c>
      <c r="AC28" s="97">
        <v>0</v>
      </c>
      <c r="AD28" s="98">
        <v>0</v>
      </c>
      <c r="AE28" s="99"/>
    </row>
    <row r="29" spans="1:31" ht="15.75" customHeight="1">
      <c r="A29" s="18"/>
      <c r="B29" s="94">
        <v>22</v>
      </c>
      <c r="C29" s="95">
        <v>22</v>
      </c>
      <c r="D29" s="95" t="s">
        <v>191</v>
      </c>
      <c r="E29" s="95" t="s">
        <v>192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20</v>
      </c>
      <c r="O29" s="35">
        <v>0</v>
      </c>
      <c r="P29" s="35">
        <v>60</v>
      </c>
      <c r="Q29" s="35">
        <v>0</v>
      </c>
      <c r="R29" s="35">
        <v>0</v>
      </c>
      <c r="S29" s="35">
        <v>0</v>
      </c>
      <c r="T29" s="35">
        <v>0</v>
      </c>
      <c r="U29" s="35">
        <v>20</v>
      </c>
      <c r="V29" s="35">
        <v>0</v>
      </c>
      <c r="W29" s="35">
        <v>0</v>
      </c>
      <c r="X29" s="35"/>
      <c r="Y29" s="35"/>
      <c r="Z29" s="78">
        <v>100</v>
      </c>
      <c r="AA29" s="78">
        <v>5</v>
      </c>
      <c r="AB29" s="96">
        <v>51</v>
      </c>
      <c r="AC29" s="97">
        <v>38</v>
      </c>
      <c r="AD29" s="98">
        <v>138</v>
      </c>
      <c r="AE29" s="99"/>
    </row>
    <row r="30" spans="1:31" ht="15.75" customHeight="1">
      <c r="A30" s="18"/>
      <c r="B30" s="94">
        <v>23</v>
      </c>
      <c r="C30" s="95">
        <v>23</v>
      </c>
      <c r="D30" s="95" t="s">
        <v>186</v>
      </c>
      <c r="E30" s="95" t="s">
        <v>187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/>
      <c r="Y30" s="35"/>
      <c r="Z30" s="78">
        <v>0</v>
      </c>
      <c r="AA30" s="78">
        <v>5</v>
      </c>
      <c r="AB30" s="96">
        <v>21</v>
      </c>
      <c r="AC30" s="97">
        <v>26</v>
      </c>
      <c r="AD30" s="98">
        <v>26</v>
      </c>
      <c r="AE30" s="99"/>
    </row>
    <row r="31" spans="1:31" ht="15.75" customHeight="1">
      <c r="A31" s="18"/>
      <c r="B31" s="94">
        <v>24</v>
      </c>
      <c r="C31" s="95">
        <v>25</v>
      </c>
      <c r="D31" s="95" t="s">
        <v>177</v>
      </c>
      <c r="E31" s="95" t="s">
        <v>135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/>
      <c r="Y31" s="35"/>
      <c r="Z31" s="78">
        <v>0</v>
      </c>
      <c r="AA31" s="78">
        <v>3</v>
      </c>
      <c r="AB31" s="96">
        <v>36</v>
      </c>
      <c r="AC31" s="97">
        <v>10</v>
      </c>
      <c r="AD31" s="98">
        <v>10</v>
      </c>
      <c r="AE31" s="99"/>
    </row>
    <row r="32" spans="1:31" ht="15.75" customHeight="1">
      <c r="A32" s="18"/>
      <c r="B32" s="94">
        <v>25</v>
      </c>
      <c r="C32" s="95">
        <v>26</v>
      </c>
      <c r="D32" s="95" t="s">
        <v>197</v>
      </c>
      <c r="E32" s="95" t="s">
        <v>198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 t="s">
        <v>13</v>
      </c>
      <c r="V32" s="35"/>
      <c r="W32" s="35"/>
      <c r="X32" s="35"/>
      <c r="Y32" s="35"/>
      <c r="Z32" s="78" t="s">
        <v>43</v>
      </c>
      <c r="AA32" s="78"/>
      <c r="AB32" s="96"/>
      <c r="AC32" s="97" t="s">
        <v>43</v>
      </c>
      <c r="AD32" s="98" t="s">
        <v>43</v>
      </c>
      <c r="AE32" s="99" t="s">
        <v>91</v>
      </c>
    </row>
    <row r="33" spans="1:31" ht="15.75" customHeight="1">
      <c r="A33" s="18"/>
      <c r="B33" s="94">
        <v>26</v>
      </c>
      <c r="C33" s="95">
        <v>27</v>
      </c>
      <c r="D33" s="95" t="s">
        <v>150</v>
      </c>
      <c r="E33" s="95" t="s">
        <v>151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/>
      <c r="Y33" s="35"/>
      <c r="Z33" s="78">
        <v>0</v>
      </c>
      <c r="AA33" s="78">
        <v>4</v>
      </c>
      <c r="AB33" s="96">
        <v>1</v>
      </c>
      <c r="AC33" s="97">
        <v>0</v>
      </c>
      <c r="AD33" s="98">
        <v>0</v>
      </c>
      <c r="AE33" s="99"/>
    </row>
    <row r="34" spans="1:31" ht="15.75" customHeight="1">
      <c r="A34" s="18"/>
      <c r="B34" s="94">
        <v>27</v>
      </c>
      <c r="C34" s="95">
        <v>28</v>
      </c>
      <c r="D34" s="95" t="s">
        <v>118</v>
      </c>
      <c r="E34" s="95" t="s">
        <v>119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/>
      <c r="Y34" s="35"/>
      <c r="Z34" s="78">
        <v>0</v>
      </c>
      <c r="AA34" s="78">
        <v>3</v>
      </c>
      <c r="AB34" s="96">
        <v>58</v>
      </c>
      <c r="AC34" s="97">
        <v>0</v>
      </c>
      <c r="AD34" s="98">
        <v>0</v>
      </c>
      <c r="AE34" s="99"/>
    </row>
    <row r="35" spans="1:31" ht="15.75" customHeight="1">
      <c r="A35" s="18"/>
      <c r="B35" s="94">
        <v>28</v>
      </c>
      <c r="C35" s="95">
        <v>28</v>
      </c>
      <c r="D35" s="95" t="s">
        <v>126</v>
      </c>
      <c r="E35" s="95" t="s">
        <v>127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/>
      <c r="Y35" s="35"/>
      <c r="Z35" s="78">
        <v>0</v>
      </c>
      <c r="AA35" s="78">
        <v>3</v>
      </c>
      <c r="AB35" s="96">
        <v>54</v>
      </c>
      <c r="AC35" s="97">
        <v>0</v>
      </c>
      <c r="AD35" s="98">
        <v>0</v>
      </c>
      <c r="AE35" s="99"/>
    </row>
    <row r="36" spans="1:31" ht="15.75" customHeight="1">
      <c r="A36" s="18"/>
      <c r="B36" s="94">
        <v>29</v>
      </c>
      <c r="C36" s="95">
        <v>29</v>
      </c>
      <c r="D36" s="95" t="s">
        <v>154</v>
      </c>
      <c r="E36" s="95" t="s">
        <v>57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/>
      <c r="Y36" s="35"/>
      <c r="Z36" s="78">
        <v>0</v>
      </c>
      <c r="AA36" s="78">
        <v>3</v>
      </c>
      <c r="AB36" s="96">
        <v>45</v>
      </c>
      <c r="AC36" s="97">
        <v>1</v>
      </c>
      <c r="AD36" s="98">
        <v>1</v>
      </c>
      <c r="AE36" s="99"/>
    </row>
    <row r="37" spans="1:31" ht="15.75" customHeight="1">
      <c r="A37" s="18"/>
      <c r="B37" s="94">
        <v>30</v>
      </c>
      <c r="C37" s="95">
        <v>30</v>
      </c>
      <c r="D37" s="95" t="s">
        <v>162</v>
      </c>
      <c r="E37" s="95" t="s">
        <v>153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/>
      <c r="Y37" s="35"/>
      <c r="Z37" s="78">
        <v>0</v>
      </c>
      <c r="AA37" s="78">
        <v>4</v>
      </c>
      <c r="AB37" s="96">
        <v>1</v>
      </c>
      <c r="AC37" s="97">
        <v>0</v>
      </c>
      <c r="AD37" s="98">
        <v>0</v>
      </c>
      <c r="AE37" s="99"/>
    </row>
    <row r="38" spans="1:31" ht="15.75" customHeight="1">
      <c r="A38" s="18"/>
      <c r="B38" s="94">
        <v>31</v>
      </c>
      <c r="C38" s="95">
        <v>31</v>
      </c>
      <c r="D38" s="95" t="s">
        <v>132</v>
      </c>
      <c r="E38" s="95" t="s">
        <v>133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/>
      <c r="Y38" s="35"/>
      <c r="Z38" s="78">
        <v>0</v>
      </c>
      <c r="AA38" s="78">
        <v>3</v>
      </c>
      <c r="AB38" s="96">
        <v>49</v>
      </c>
      <c r="AC38" s="97">
        <v>0</v>
      </c>
      <c r="AD38" s="98">
        <v>0</v>
      </c>
      <c r="AE38" s="99"/>
    </row>
    <row r="39" spans="1:31" ht="15.75" customHeight="1">
      <c r="A39" s="18"/>
      <c r="B39" s="94">
        <v>32</v>
      </c>
      <c r="C39" s="95">
        <v>32</v>
      </c>
      <c r="D39" s="95" t="s">
        <v>188</v>
      </c>
      <c r="E39" s="95" t="s">
        <v>189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60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/>
      <c r="Y39" s="35"/>
      <c r="Z39" s="78">
        <v>60</v>
      </c>
      <c r="AA39" s="78">
        <v>4</v>
      </c>
      <c r="AB39" s="96">
        <v>50</v>
      </c>
      <c r="AC39" s="97">
        <v>13.6</v>
      </c>
      <c r="AD39" s="98">
        <v>73.6</v>
      </c>
      <c r="AE39" s="99"/>
    </row>
    <row r="40" spans="1:31" ht="15.75" customHeight="1">
      <c r="A40" s="18"/>
      <c r="B40" s="94">
        <v>33</v>
      </c>
      <c r="C40" s="95">
        <v>33</v>
      </c>
      <c r="D40" s="95" t="s">
        <v>180</v>
      </c>
      <c r="E40" s="95" t="s">
        <v>181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/>
      <c r="Y40" s="35"/>
      <c r="Z40" s="78">
        <v>0</v>
      </c>
      <c r="AA40" s="78">
        <v>3</v>
      </c>
      <c r="AB40" s="96">
        <v>25</v>
      </c>
      <c r="AC40" s="97">
        <v>21</v>
      </c>
      <c r="AD40" s="98">
        <v>21</v>
      </c>
      <c r="AE40" s="99"/>
    </row>
    <row r="41" spans="1:31" ht="15.75" customHeight="1">
      <c r="A41" s="18"/>
      <c r="B41" s="94">
        <v>34</v>
      </c>
      <c r="C41" s="95">
        <v>34</v>
      </c>
      <c r="D41" s="95" t="s">
        <v>163</v>
      </c>
      <c r="E41" s="95" t="s">
        <v>164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/>
      <c r="Y41" s="35"/>
      <c r="Z41" s="78">
        <v>0</v>
      </c>
      <c r="AA41" s="78">
        <v>4</v>
      </c>
      <c r="AB41" s="96">
        <v>16</v>
      </c>
      <c r="AC41" s="97">
        <v>0</v>
      </c>
      <c r="AD41" s="98">
        <v>0</v>
      </c>
      <c r="AE41" s="99"/>
    </row>
    <row r="42" spans="1:31" ht="15.75" customHeight="1">
      <c r="A42" s="18"/>
      <c r="B42" s="94">
        <v>35</v>
      </c>
      <c r="C42" s="95">
        <v>35</v>
      </c>
      <c r="D42" s="95" t="s">
        <v>172</v>
      </c>
      <c r="E42" s="95" t="s">
        <v>173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20</v>
      </c>
      <c r="V42" s="35">
        <v>0</v>
      </c>
      <c r="W42" s="35">
        <v>0</v>
      </c>
      <c r="X42" s="35"/>
      <c r="Y42" s="35"/>
      <c r="Z42" s="78">
        <v>20</v>
      </c>
      <c r="AA42" s="78">
        <v>4</v>
      </c>
      <c r="AB42" s="96">
        <v>44</v>
      </c>
      <c r="AC42" s="97">
        <v>11.2</v>
      </c>
      <c r="AD42" s="98">
        <v>31.2</v>
      </c>
      <c r="AE42" s="99"/>
    </row>
    <row r="43" spans="1:31" ht="15.75" customHeight="1">
      <c r="A43" s="18"/>
      <c r="B43" s="94">
        <v>36</v>
      </c>
      <c r="C43" s="95">
        <v>37</v>
      </c>
      <c r="D43" s="95" t="s">
        <v>166</v>
      </c>
      <c r="E43" s="95" t="s">
        <v>167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/>
      <c r="Y43" s="35"/>
      <c r="Z43" s="78">
        <v>0</v>
      </c>
      <c r="AA43" s="78">
        <v>4</v>
      </c>
      <c r="AB43" s="96">
        <v>18</v>
      </c>
      <c r="AC43" s="97">
        <v>0.8</v>
      </c>
      <c r="AD43" s="98">
        <v>0.8</v>
      </c>
      <c r="AE43" s="99"/>
    </row>
    <row r="44" spans="1:31" ht="15.75" customHeight="1">
      <c r="A44" s="18"/>
      <c r="B44" s="94">
        <v>37</v>
      </c>
      <c r="C44" s="95">
        <v>38</v>
      </c>
      <c r="D44" s="95" t="s">
        <v>165</v>
      </c>
      <c r="E44" s="95" t="s">
        <v>143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/>
      <c r="Y44" s="35"/>
      <c r="Z44" s="78">
        <v>0</v>
      </c>
      <c r="AA44" s="78">
        <v>4</v>
      </c>
      <c r="AB44" s="96">
        <v>12</v>
      </c>
      <c r="AC44" s="97">
        <v>0</v>
      </c>
      <c r="AD44" s="98">
        <v>0</v>
      </c>
      <c r="AE44" s="99"/>
    </row>
    <row r="45" spans="1:31" ht="15.75" customHeight="1">
      <c r="A45" s="18"/>
      <c r="B45" s="94">
        <v>38</v>
      </c>
      <c r="C45" s="95">
        <v>39</v>
      </c>
      <c r="D45" s="95" t="s">
        <v>134</v>
      </c>
      <c r="E45" s="95" t="s">
        <v>135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/>
      <c r="Y45" s="35"/>
      <c r="Z45" s="78">
        <v>0</v>
      </c>
      <c r="AA45" s="78">
        <v>3</v>
      </c>
      <c r="AB45" s="96">
        <v>40</v>
      </c>
      <c r="AC45" s="97">
        <v>6</v>
      </c>
      <c r="AD45" s="98">
        <v>6</v>
      </c>
      <c r="AE45" s="99"/>
    </row>
    <row r="46" spans="1:31" ht="15.75" customHeight="1">
      <c r="A46" s="18"/>
      <c r="B46" s="94">
        <v>39</v>
      </c>
      <c r="C46" s="95">
        <v>40</v>
      </c>
      <c r="D46" s="95" t="s">
        <v>160</v>
      </c>
      <c r="E46" s="95" t="s">
        <v>161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/>
      <c r="Y46" s="35"/>
      <c r="Z46" s="78">
        <v>0</v>
      </c>
      <c r="AA46" s="78">
        <v>3</v>
      </c>
      <c r="AB46" s="96">
        <v>40</v>
      </c>
      <c r="AC46" s="97">
        <v>6</v>
      </c>
      <c r="AD46" s="98">
        <v>6</v>
      </c>
      <c r="AE46" s="99"/>
    </row>
    <row r="47" spans="1:31" ht="15.75" customHeight="1">
      <c r="A47" s="18"/>
      <c r="B47" s="94">
        <v>40</v>
      </c>
      <c r="C47" s="95">
        <v>41</v>
      </c>
      <c r="D47" s="95" t="s">
        <v>146</v>
      </c>
      <c r="E47" s="95" t="s">
        <v>147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/>
      <c r="Y47" s="35"/>
      <c r="Z47" s="78">
        <v>0</v>
      </c>
      <c r="AA47" s="78">
        <v>4</v>
      </c>
      <c r="AB47" s="96">
        <v>2</v>
      </c>
      <c r="AC47" s="97">
        <v>0</v>
      </c>
      <c r="AD47" s="98">
        <v>0</v>
      </c>
      <c r="AE47" s="99"/>
    </row>
    <row r="48" spans="2:31" ht="12.75">
      <c r="B48" s="100"/>
      <c r="C48" s="101"/>
      <c r="D48" s="101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3" t="s">
        <v>43</v>
      </c>
      <c r="AA48" s="103"/>
      <c r="AB48" s="104"/>
      <c r="AC48" s="105" t="s">
        <v>43</v>
      </c>
      <c r="AD48" s="106" t="s">
        <v>43</v>
      </c>
      <c r="AE48" s="107"/>
    </row>
    <row r="49" spans="19:30" ht="17.25" customHeight="1">
      <c r="S49" s="142" t="s">
        <v>92</v>
      </c>
      <c r="T49" s="143"/>
      <c r="U49" s="143"/>
      <c r="V49" s="143"/>
      <c r="W49" s="144"/>
      <c r="X49" s="142" t="s">
        <v>93</v>
      </c>
      <c r="Y49" s="143"/>
      <c r="Z49" s="144"/>
      <c r="AA49" s="151" t="s">
        <v>74</v>
      </c>
      <c r="AB49" s="152"/>
      <c r="AC49" s="117" t="s">
        <v>75</v>
      </c>
      <c r="AD49" s="117" t="s">
        <v>76</v>
      </c>
    </row>
    <row r="50" spans="1:30" ht="12.75">
      <c r="A50" s="155" t="s">
        <v>94</v>
      </c>
      <c r="B50" s="155"/>
      <c r="C50" s="155"/>
      <c r="D50" s="155"/>
      <c r="E50" s="156" t="s">
        <v>20</v>
      </c>
      <c r="F50" s="156"/>
      <c r="G50" s="156"/>
      <c r="H50" s="156"/>
      <c r="I50" s="156"/>
      <c r="J50" s="156"/>
      <c r="K50" s="156"/>
      <c r="L50" s="156"/>
      <c r="M50" s="156"/>
      <c r="S50" s="145"/>
      <c r="T50" s="146"/>
      <c r="U50" s="146"/>
      <c r="V50" s="146"/>
      <c r="W50" s="147"/>
      <c r="X50" s="145"/>
      <c r="Y50" s="146"/>
      <c r="Z50" s="147"/>
      <c r="AA50" s="153"/>
      <c r="AB50" s="154"/>
      <c r="AC50" s="118"/>
      <c r="AD50" s="118"/>
    </row>
    <row r="51" spans="19:30" ht="12.75">
      <c r="S51" s="148"/>
      <c r="T51" s="149"/>
      <c r="U51" s="149"/>
      <c r="V51" s="149"/>
      <c r="W51" s="150"/>
      <c r="X51" s="148"/>
      <c r="Y51" s="149"/>
      <c r="Z51" s="150"/>
      <c r="AA51" s="38" t="s">
        <v>31</v>
      </c>
      <c r="AB51" s="38" t="s">
        <v>32</v>
      </c>
      <c r="AC51" s="119"/>
      <c r="AD51" s="119"/>
    </row>
    <row r="52" spans="19:37" ht="12.75">
      <c r="S52" s="124">
        <f>'[3]Próba ter'!S64:W64</f>
        <v>2000</v>
      </c>
      <c r="T52" s="160"/>
      <c r="U52" s="160"/>
      <c r="V52" s="160"/>
      <c r="W52" s="125"/>
      <c r="X52" s="161">
        <f>'[3]Próba ter'!X64:Z64</f>
        <v>470</v>
      </c>
      <c r="Y52" s="162"/>
      <c r="Z52" s="163"/>
      <c r="AA52" s="18">
        <f>'[3]Próba ter'!AA64</f>
        <v>4</v>
      </c>
      <c r="AB52" s="69">
        <f>'[3]Próba ter'!AB64</f>
        <v>16</v>
      </c>
      <c r="AC52" s="70">
        <f>'[3]Próba ter'!AC64</f>
        <v>14</v>
      </c>
      <c r="AD52" s="70">
        <f>'[3]Próba ter'!AD64</f>
        <v>18</v>
      </c>
      <c r="AK52" s="40"/>
    </row>
    <row r="53" spans="30:37" ht="12.75">
      <c r="AD53" s="71"/>
      <c r="AK53" s="40"/>
    </row>
    <row r="54" spans="7:37" ht="12.75"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AK54" s="40"/>
    </row>
    <row r="55" spans="33:37" ht="12.75">
      <c r="AG55" s="40"/>
      <c r="AH55" s="40"/>
      <c r="AI55" s="40"/>
      <c r="AJ55" s="40"/>
      <c r="AK55" s="40"/>
    </row>
  </sheetData>
  <sheetProtection password="C5C2" sheet="1" objects="1" scenarios="1"/>
  <mergeCells count="27">
    <mergeCell ref="S52:W52"/>
    <mergeCell ref="X52:Z52"/>
    <mergeCell ref="A2:D2"/>
    <mergeCell ref="U2:AE3"/>
    <mergeCell ref="AD5:AD7"/>
    <mergeCell ref="AC6:AC7"/>
    <mergeCell ref="F5:AC5"/>
    <mergeCell ref="AA6:AB6"/>
    <mergeCell ref="E2:T3"/>
    <mergeCell ref="AE5:AE7"/>
    <mergeCell ref="AD49:AD51"/>
    <mergeCell ref="U1:AA1"/>
    <mergeCell ref="A1:E1"/>
    <mergeCell ref="E5:E7"/>
    <mergeCell ref="A3:D3"/>
    <mergeCell ref="A5:A7"/>
    <mergeCell ref="C5:C7"/>
    <mergeCell ref="AC49:AC51"/>
    <mergeCell ref="Z6:Z7"/>
    <mergeCell ref="F6:Y6"/>
    <mergeCell ref="X49:Z51"/>
    <mergeCell ref="S49:W51"/>
    <mergeCell ref="AA49:AB50"/>
    <mergeCell ref="B5:B7"/>
    <mergeCell ref="D5:D7"/>
    <mergeCell ref="A50:D50"/>
    <mergeCell ref="E50:M50"/>
  </mergeCells>
  <dataValidations count="6">
    <dataValidation type="whole" operator="greaterThanOrEqual" allowBlank="1" showInputMessage="1" showErrorMessage="1" error="Błędny wpis!" sqref="AA8:AA47">
      <formula1>1</formula1>
    </dataValidation>
    <dataValidation type="decimal" operator="lessThan" allowBlank="1" showInputMessage="1" showErrorMessage="1" error="Błędny wpis !" sqref="AB8:AB42 AB43:AB47">
      <formula1>60</formula1>
    </dataValidation>
    <dataValidation type="list" allowBlank="1" showInputMessage="1" showErrorMessage="1" prompt="Wpisz nazwisko i imię" sqref="E50:M50">
      <formula1>Sędzia</formula1>
    </dataValidation>
    <dataValidation type="textLength" allowBlank="1" showInputMessage="1" showErrorMessage="1" error="Komórka funkcyjna!" sqref="C8:E42 C43:E47 AC8:AC42 AC43:AC47">
      <formula1>0</formula1>
      <formula2>0</formula2>
    </dataValidation>
    <dataValidation type="list" allowBlank="1" showInputMessage="1" showErrorMessage="1" sqref="AE8:AE47">
      <formula1>Uwagi</formula1>
    </dataValidation>
    <dataValidation type="whole" operator="lessThan" allowBlank="1" showInputMessage="1" showErrorMessage="1" error="Nie zmieniaj!!!" sqref="S52:Z52 S49 AA49:AD52 X49 A3:D7 A1:D1 E1:E7 Z1:AE7 F1:Y6">
      <formula1>0</formula1>
    </dataValidation>
  </dataValidations>
  <printOptions/>
  <pageMargins left="0.21" right="0.5" top="0.38" bottom="0.32" header="0.33" footer="0.15"/>
  <pageSetup horizontalDpi="300" verticalDpi="300" orientation="landscape" paperSize="9" r:id="rId1"/>
  <headerFooter alignWithMargins="0">
    <oddFooter>&amp;L&amp;6Opracowanie: Roman Opiela&amp;C&amp;8Próba terenowa Kl "L" Strona: &amp;P&amp;R&amp;8Wydruk dnia: &amp;D   godz: &amp;T</oddFooter>
  </headerFooter>
  <rowBreaks count="1" manualBreakCount="1">
    <brk id="29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11"/>
  <dimension ref="A1:AI105"/>
  <sheetViews>
    <sheetView workbookViewId="0" topLeftCell="A1">
      <selection activeCell="D5" sqref="D5:D7"/>
    </sheetView>
  </sheetViews>
  <sheetFormatPr defaultColWidth="9.00390625" defaultRowHeight="12.75"/>
  <cols>
    <col min="1" max="1" width="3.00390625" style="3" customWidth="1"/>
    <col min="2" max="2" width="3.125" style="3" customWidth="1"/>
    <col min="3" max="3" width="14.875" style="3" customWidth="1"/>
    <col min="4" max="4" width="17.875" style="3" customWidth="1"/>
    <col min="5" max="5" width="19.00390625" style="3" customWidth="1"/>
    <col min="6" max="6" width="5.50390625" style="3" customWidth="1"/>
    <col min="7" max="7" width="4.625" style="3" customWidth="1"/>
    <col min="8" max="8" width="2.625" style="3" customWidth="1"/>
    <col min="9" max="9" width="5.625" style="3" customWidth="1"/>
    <col min="10" max="10" width="4.125" style="3" customWidth="1"/>
    <col min="11" max="11" width="3.875" style="3" customWidth="1"/>
    <col min="12" max="12" width="5.00390625" style="3" customWidth="1"/>
    <col min="13" max="13" width="5.50390625" style="3" customWidth="1"/>
    <col min="14" max="14" width="3.875" style="3" customWidth="1"/>
    <col min="15" max="15" width="4.125" style="3" customWidth="1"/>
    <col min="16" max="16" width="5.50390625" style="3" customWidth="1"/>
    <col min="17" max="17" width="5.875" style="3" customWidth="1"/>
    <col min="18" max="18" width="4.625" style="3" customWidth="1"/>
    <col min="19" max="19" width="6.875" style="3" customWidth="1"/>
    <col min="20" max="20" width="9.625" style="3" customWidth="1"/>
    <col min="21" max="21" width="7.00390625" style="3" customWidth="1"/>
    <col min="22" max="22" width="11.375" style="3" customWidth="1"/>
    <col min="23" max="23" width="13.125" style="3" customWidth="1"/>
    <col min="24" max="28" width="9.375" style="3" customWidth="1"/>
    <col min="29" max="29" width="11.375" style="3" customWidth="1"/>
    <col min="30" max="32" width="9.375" style="3" customWidth="1"/>
    <col min="33" max="33" width="11.375" style="3" customWidth="1"/>
    <col min="34" max="35" width="10.625" style="3" customWidth="1"/>
    <col min="36" max="36" width="28.625" style="3" customWidth="1"/>
    <col min="37" max="37" width="10.625" style="3" customWidth="1"/>
    <col min="38" max="16384" width="9.375" style="3" customWidth="1"/>
  </cols>
  <sheetData>
    <row r="1" spans="1:10" ht="70.5" customHeight="1">
      <c r="A1" s="68" t="str">
        <f>'[3]Lista start'!A1:C1</f>
        <v>Zawody Ogólnopolskie                                                                                                                                Oficjalne WKKW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                                                                                          Jaroszówka 11-12 września 2004</v>
      </c>
      <c r="B1" s="68"/>
      <c r="C1" s="68"/>
      <c r="D1" s="68"/>
      <c r="E1" s="68"/>
      <c r="H1" s="169"/>
      <c r="I1" s="169"/>
      <c r="J1" s="169"/>
    </row>
    <row r="2" spans="1:35" ht="20.25" customHeight="1">
      <c r="A2" s="174" t="str">
        <f>'[3]Lista start'!A2:B2</f>
        <v>Kl. L</v>
      </c>
      <c r="B2" s="174"/>
      <c r="C2" s="174"/>
      <c r="D2" s="174"/>
      <c r="E2" s="170" t="s">
        <v>95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40" t="str">
        <f>'[3]Lista start'!E2</f>
        <v> Klub Jeździecki Ośrodek Sportów Konnych Jaroszówka                                                                                            i Stadnina Koni Jaroszówka                                   </v>
      </c>
      <c r="Q2" s="140"/>
      <c r="R2" s="140"/>
      <c r="S2" s="140"/>
      <c r="T2" s="140"/>
      <c r="U2" s="140"/>
      <c r="V2" s="140"/>
      <c r="W2" s="40"/>
      <c r="Z2" s="40"/>
      <c r="AA2" s="40"/>
      <c r="AB2" s="40"/>
      <c r="AF2" s="90"/>
      <c r="AG2" s="40"/>
      <c r="AH2" s="40"/>
      <c r="AI2" s="40"/>
    </row>
    <row r="3" spans="1:35" ht="29.25" customHeight="1">
      <c r="A3" s="179" t="str">
        <f>'[3]Wyniki końc '!A3:D3</f>
        <v>11-12 września 2004 r.</v>
      </c>
      <c r="B3" s="179"/>
      <c r="C3" s="179"/>
      <c r="D3" s="179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40"/>
      <c r="Q3" s="140"/>
      <c r="R3" s="140"/>
      <c r="S3" s="140"/>
      <c r="T3" s="140"/>
      <c r="U3" s="140"/>
      <c r="V3" s="140"/>
      <c r="W3" s="40"/>
      <c r="Z3" s="40"/>
      <c r="AA3" s="40"/>
      <c r="AB3" s="40"/>
      <c r="AF3" s="91"/>
      <c r="AG3" s="40"/>
      <c r="AH3" s="40"/>
      <c r="AI3" s="40"/>
    </row>
    <row r="4" spans="1:22" ht="13.5" customHeight="1">
      <c r="A4" s="17"/>
      <c r="B4" s="17"/>
      <c r="C4" s="17"/>
      <c r="E4" s="73"/>
      <c r="F4" s="73"/>
      <c r="G4" s="73"/>
      <c r="H4" s="74"/>
      <c r="I4" s="74"/>
      <c r="J4" s="75"/>
      <c r="K4" s="75"/>
      <c r="L4" s="75"/>
      <c r="M4" s="75"/>
      <c r="N4" s="75"/>
      <c r="O4" s="75"/>
      <c r="P4" s="75"/>
      <c r="R4" s="40"/>
      <c r="S4" s="40"/>
      <c r="T4" s="40"/>
      <c r="U4" s="40"/>
      <c r="V4" s="40"/>
    </row>
    <row r="5" spans="1:22" ht="18" customHeight="1">
      <c r="A5" s="139" t="s">
        <v>22</v>
      </c>
      <c r="B5" s="139" t="s">
        <v>96</v>
      </c>
      <c r="C5" s="136" t="s">
        <v>2</v>
      </c>
      <c r="D5" s="49" t="s">
        <v>24</v>
      </c>
      <c r="E5" s="136" t="s">
        <v>4</v>
      </c>
      <c r="F5" s="159" t="s">
        <v>97</v>
      </c>
      <c r="G5" s="159"/>
      <c r="H5" s="124" t="s">
        <v>98</v>
      </c>
      <c r="I5" s="160"/>
      <c r="J5" s="160"/>
      <c r="K5" s="160"/>
      <c r="L5" s="125"/>
      <c r="M5" s="159" t="s">
        <v>99</v>
      </c>
      <c r="N5" s="159"/>
      <c r="O5" s="171" t="s">
        <v>80</v>
      </c>
      <c r="P5" s="172"/>
      <c r="Q5" s="172"/>
      <c r="R5" s="172"/>
      <c r="S5" s="173"/>
      <c r="T5" s="175" t="s">
        <v>100</v>
      </c>
      <c r="U5" s="178" t="s">
        <v>101</v>
      </c>
      <c r="V5" s="139" t="s">
        <v>10</v>
      </c>
    </row>
    <row r="6" spans="1:22" ht="16.5" customHeight="1">
      <c r="A6" s="139"/>
      <c r="B6" s="139"/>
      <c r="C6" s="136"/>
      <c r="D6" s="31"/>
      <c r="E6" s="136"/>
      <c r="F6" s="159"/>
      <c r="G6" s="159"/>
      <c r="H6" s="129" t="s">
        <v>28</v>
      </c>
      <c r="I6" s="180"/>
      <c r="J6" s="130"/>
      <c r="K6" s="139" t="s">
        <v>83</v>
      </c>
      <c r="L6" s="117" t="s">
        <v>102</v>
      </c>
      <c r="M6" s="159"/>
      <c r="N6" s="159"/>
      <c r="O6" s="171" t="s">
        <v>28</v>
      </c>
      <c r="P6" s="172"/>
      <c r="Q6" s="173"/>
      <c r="R6" s="117" t="s">
        <v>103</v>
      </c>
      <c r="S6" s="117" t="s">
        <v>102</v>
      </c>
      <c r="T6" s="176"/>
      <c r="U6" s="178"/>
      <c r="V6" s="139"/>
    </row>
    <row r="7" spans="1:22" ht="36.75" customHeight="1">
      <c r="A7" s="139"/>
      <c r="B7" s="139"/>
      <c r="C7" s="136"/>
      <c r="D7" s="32"/>
      <c r="E7" s="136"/>
      <c r="F7" s="37" t="s">
        <v>84</v>
      </c>
      <c r="G7" s="37" t="s">
        <v>22</v>
      </c>
      <c r="H7" s="37" t="s">
        <v>31</v>
      </c>
      <c r="I7" s="37" t="s">
        <v>32</v>
      </c>
      <c r="J7" s="37" t="s">
        <v>84</v>
      </c>
      <c r="K7" s="139"/>
      <c r="L7" s="119"/>
      <c r="M7" s="37" t="s">
        <v>84</v>
      </c>
      <c r="N7" s="37" t="s">
        <v>22</v>
      </c>
      <c r="O7" s="37" t="s">
        <v>31</v>
      </c>
      <c r="P7" s="37" t="s">
        <v>32</v>
      </c>
      <c r="Q7" s="37" t="s">
        <v>84</v>
      </c>
      <c r="R7" s="119"/>
      <c r="S7" s="119"/>
      <c r="T7" s="177"/>
      <c r="U7" s="178"/>
      <c r="V7" s="139"/>
    </row>
    <row r="8" spans="1:22" ht="18" customHeight="1">
      <c r="A8" s="76">
        <v>1</v>
      </c>
      <c r="B8" s="77">
        <v>18</v>
      </c>
      <c r="C8" s="78" t="s">
        <v>111</v>
      </c>
      <c r="D8" s="78" t="s">
        <v>112</v>
      </c>
      <c r="E8" s="78" t="s">
        <v>39</v>
      </c>
      <c r="F8" s="79">
        <v>51.5625</v>
      </c>
      <c r="G8" s="80">
        <v>3</v>
      </c>
      <c r="H8" s="60">
        <v>1</v>
      </c>
      <c r="I8" s="79">
        <v>11</v>
      </c>
      <c r="J8" s="81">
        <v>0</v>
      </c>
      <c r="K8" s="60">
        <v>0</v>
      </c>
      <c r="L8" s="63">
        <v>0</v>
      </c>
      <c r="M8" s="79">
        <v>51.5625</v>
      </c>
      <c r="N8" s="83">
        <v>2</v>
      </c>
      <c r="O8" s="83">
        <v>3</v>
      </c>
      <c r="P8" s="62">
        <v>58</v>
      </c>
      <c r="Q8" s="63">
        <v>0</v>
      </c>
      <c r="R8" s="60">
        <v>0</v>
      </c>
      <c r="S8" s="63">
        <v>0</v>
      </c>
      <c r="T8" s="79">
        <v>18</v>
      </c>
      <c r="U8" s="84">
        <v>51.5625</v>
      </c>
      <c r="V8" s="92" t="s">
        <v>104</v>
      </c>
    </row>
    <row r="9" spans="1:22" ht="18" customHeight="1">
      <c r="A9" s="76">
        <v>2</v>
      </c>
      <c r="B9" s="77">
        <v>9</v>
      </c>
      <c r="C9" s="78" t="s">
        <v>113</v>
      </c>
      <c r="D9" s="78" t="s">
        <v>114</v>
      </c>
      <c r="E9" s="78" t="s">
        <v>115</v>
      </c>
      <c r="F9" s="79">
        <v>48.75</v>
      </c>
      <c r="G9" s="80">
        <v>1</v>
      </c>
      <c r="H9" s="60">
        <v>1</v>
      </c>
      <c r="I9" s="79">
        <v>13</v>
      </c>
      <c r="J9" s="81">
        <v>0</v>
      </c>
      <c r="K9" s="60">
        <v>4</v>
      </c>
      <c r="L9" s="63">
        <v>4</v>
      </c>
      <c r="M9" s="79">
        <v>52.75</v>
      </c>
      <c r="N9" s="83">
        <v>3</v>
      </c>
      <c r="O9" s="83">
        <v>3</v>
      </c>
      <c r="P9" s="62">
        <v>52</v>
      </c>
      <c r="Q9" s="63">
        <v>0</v>
      </c>
      <c r="R9" s="60">
        <v>0</v>
      </c>
      <c r="S9" s="63">
        <v>0</v>
      </c>
      <c r="T9" s="79">
        <v>24</v>
      </c>
      <c r="U9" s="84">
        <v>52.75</v>
      </c>
      <c r="V9" s="92" t="s">
        <v>104</v>
      </c>
    </row>
    <row r="10" spans="1:22" ht="18" customHeight="1">
      <c r="A10" s="76">
        <v>3</v>
      </c>
      <c r="B10" s="77">
        <v>21</v>
      </c>
      <c r="C10" s="78" t="s">
        <v>116</v>
      </c>
      <c r="D10" s="78" t="s">
        <v>117</v>
      </c>
      <c r="E10" s="78" t="s">
        <v>42</v>
      </c>
      <c r="F10" s="79">
        <v>52.8125</v>
      </c>
      <c r="G10" s="80">
        <v>4</v>
      </c>
      <c r="H10" s="60">
        <v>1</v>
      </c>
      <c r="I10" s="79">
        <v>13</v>
      </c>
      <c r="J10" s="81">
        <v>0</v>
      </c>
      <c r="K10" s="60">
        <v>4</v>
      </c>
      <c r="L10" s="63">
        <v>4</v>
      </c>
      <c r="M10" s="79">
        <v>56.8125</v>
      </c>
      <c r="N10" s="83">
        <v>4</v>
      </c>
      <c r="O10" s="83">
        <v>3</v>
      </c>
      <c r="P10" s="62">
        <v>55</v>
      </c>
      <c r="Q10" s="63">
        <v>0</v>
      </c>
      <c r="R10" s="60">
        <v>0</v>
      </c>
      <c r="S10" s="63">
        <v>0</v>
      </c>
      <c r="T10" s="79">
        <v>21</v>
      </c>
      <c r="U10" s="84">
        <v>56.8125</v>
      </c>
      <c r="V10" s="92" t="s">
        <v>104</v>
      </c>
    </row>
    <row r="11" spans="1:22" ht="18" customHeight="1">
      <c r="A11" s="76">
        <v>4</v>
      </c>
      <c r="B11" s="77">
        <v>28</v>
      </c>
      <c r="C11" s="78" t="s">
        <v>118</v>
      </c>
      <c r="D11" s="78" t="s">
        <v>119</v>
      </c>
      <c r="E11" s="78" t="s">
        <v>42</v>
      </c>
      <c r="F11" s="79">
        <v>55.625</v>
      </c>
      <c r="G11" s="80">
        <v>5</v>
      </c>
      <c r="H11" s="60">
        <v>1</v>
      </c>
      <c r="I11" s="79">
        <v>6</v>
      </c>
      <c r="J11" s="81">
        <v>0</v>
      </c>
      <c r="K11" s="60">
        <v>4</v>
      </c>
      <c r="L11" s="63">
        <v>4</v>
      </c>
      <c r="M11" s="79">
        <v>59.625</v>
      </c>
      <c r="N11" s="83">
        <v>5</v>
      </c>
      <c r="O11" s="83">
        <v>3</v>
      </c>
      <c r="P11" s="62">
        <v>58</v>
      </c>
      <c r="Q11" s="63">
        <v>0</v>
      </c>
      <c r="R11" s="60">
        <v>0</v>
      </c>
      <c r="S11" s="63">
        <v>0</v>
      </c>
      <c r="T11" s="79">
        <v>18</v>
      </c>
      <c r="U11" s="84">
        <v>59.625</v>
      </c>
      <c r="V11" s="92" t="s">
        <v>104</v>
      </c>
    </row>
    <row r="12" spans="1:22" ht="18" customHeight="1">
      <c r="A12" s="76">
        <v>5</v>
      </c>
      <c r="B12" s="77">
        <v>12</v>
      </c>
      <c r="C12" s="78" t="s">
        <v>120</v>
      </c>
      <c r="D12" s="78" t="s">
        <v>121</v>
      </c>
      <c r="E12" s="78" t="s">
        <v>49</v>
      </c>
      <c r="F12" s="79">
        <v>56.25</v>
      </c>
      <c r="G12" s="80">
        <v>6</v>
      </c>
      <c r="H12" s="60">
        <v>1</v>
      </c>
      <c r="I12" s="79">
        <v>11</v>
      </c>
      <c r="J12" s="81">
        <v>0</v>
      </c>
      <c r="K12" s="60">
        <v>4</v>
      </c>
      <c r="L12" s="63">
        <v>4</v>
      </c>
      <c r="M12" s="79">
        <v>60.25</v>
      </c>
      <c r="N12" s="83">
        <v>6</v>
      </c>
      <c r="O12" s="83">
        <v>3</v>
      </c>
      <c r="P12" s="62">
        <v>55</v>
      </c>
      <c r="Q12" s="63">
        <v>0</v>
      </c>
      <c r="R12" s="60">
        <v>0</v>
      </c>
      <c r="S12" s="63">
        <v>0</v>
      </c>
      <c r="T12" s="79">
        <v>21</v>
      </c>
      <c r="U12" s="84">
        <v>60.25</v>
      </c>
      <c r="V12" s="92" t="s">
        <v>104</v>
      </c>
    </row>
    <row r="13" spans="1:22" ht="18" customHeight="1">
      <c r="A13" s="76">
        <v>6</v>
      </c>
      <c r="B13" s="77">
        <v>1</v>
      </c>
      <c r="C13" s="78" t="s">
        <v>122</v>
      </c>
      <c r="D13" s="78" t="s">
        <v>119</v>
      </c>
      <c r="E13" s="78" t="s">
        <v>42</v>
      </c>
      <c r="F13" s="79">
        <v>60.3125</v>
      </c>
      <c r="G13" s="80">
        <v>12</v>
      </c>
      <c r="H13" s="60">
        <v>1</v>
      </c>
      <c r="I13" s="79">
        <v>15</v>
      </c>
      <c r="J13" s="81">
        <v>0</v>
      </c>
      <c r="K13" s="60">
        <v>0</v>
      </c>
      <c r="L13" s="63">
        <v>0</v>
      </c>
      <c r="M13" s="79">
        <v>60.3125</v>
      </c>
      <c r="N13" s="83">
        <v>7</v>
      </c>
      <c r="O13" s="83">
        <v>4</v>
      </c>
      <c r="P13" s="62">
        <v>8</v>
      </c>
      <c r="Q13" s="63">
        <v>0</v>
      </c>
      <c r="R13" s="60">
        <v>0</v>
      </c>
      <c r="S13" s="63">
        <v>0</v>
      </c>
      <c r="T13" s="79">
        <v>8</v>
      </c>
      <c r="U13" s="84">
        <v>60.3125</v>
      </c>
      <c r="V13" s="92" t="s">
        <v>104</v>
      </c>
    </row>
    <row r="14" spans="1:22" ht="18" customHeight="1">
      <c r="A14" s="76">
        <v>7</v>
      </c>
      <c r="B14" s="77">
        <v>20</v>
      </c>
      <c r="C14" s="78" t="s">
        <v>123</v>
      </c>
      <c r="D14" s="78" t="s">
        <v>124</v>
      </c>
      <c r="E14" s="78" t="s">
        <v>42</v>
      </c>
      <c r="F14" s="79">
        <v>60.9375</v>
      </c>
      <c r="G14" s="80">
        <v>13</v>
      </c>
      <c r="H14" s="60">
        <v>1</v>
      </c>
      <c r="I14" s="79">
        <v>8</v>
      </c>
      <c r="J14" s="81">
        <v>0</v>
      </c>
      <c r="K14" s="60">
        <v>0</v>
      </c>
      <c r="L14" s="63">
        <v>0</v>
      </c>
      <c r="M14" s="79">
        <v>60.9375</v>
      </c>
      <c r="N14" s="83">
        <v>9</v>
      </c>
      <c r="O14" s="83">
        <v>4</v>
      </c>
      <c r="P14" s="62">
        <v>8</v>
      </c>
      <c r="Q14" s="63">
        <v>0</v>
      </c>
      <c r="R14" s="60">
        <v>0</v>
      </c>
      <c r="S14" s="63">
        <v>0</v>
      </c>
      <c r="T14" s="79">
        <v>8</v>
      </c>
      <c r="U14" s="84">
        <v>60.9375</v>
      </c>
      <c r="V14" s="92" t="s">
        <v>104</v>
      </c>
    </row>
    <row r="15" spans="1:22" ht="18" customHeight="1">
      <c r="A15" s="76">
        <v>8</v>
      </c>
      <c r="B15" s="77">
        <v>2</v>
      </c>
      <c r="C15" s="78" t="s">
        <v>125</v>
      </c>
      <c r="D15" s="78" t="s">
        <v>45</v>
      </c>
      <c r="E15" s="78" t="s">
        <v>46</v>
      </c>
      <c r="F15" s="79">
        <v>57.5</v>
      </c>
      <c r="G15" s="80">
        <v>8</v>
      </c>
      <c r="H15" s="60">
        <v>1</v>
      </c>
      <c r="I15" s="79">
        <v>9</v>
      </c>
      <c r="J15" s="81">
        <v>0</v>
      </c>
      <c r="K15" s="60">
        <v>4</v>
      </c>
      <c r="L15" s="63">
        <v>4</v>
      </c>
      <c r="M15" s="79">
        <v>61.5</v>
      </c>
      <c r="N15" s="83">
        <v>10</v>
      </c>
      <c r="O15" s="83">
        <v>4</v>
      </c>
      <c r="P15" s="62">
        <v>14</v>
      </c>
      <c r="Q15" s="63">
        <v>0</v>
      </c>
      <c r="R15" s="60">
        <v>0</v>
      </c>
      <c r="S15" s="63">
        <v>0</v>
      </c>
      <c r="T15" s="79">
        <v>2</v>
      </c>
      <c r="U15" s="84">
        <v>61.5</v>
      </c>
      <c r="V15" s="92" t="s">
        <v>104</v>
      </c>
    </row>
    <row r="16" spans="1:22" ht="18" customHeight="1">
      <c r="A16" s="76">
        <v>9</v>
      </c>
      <c r="B16" s="77">
        <v>28</v>
      </c>
      <c r="C16" s="78" t="s">
        <v>126</v>
      </c>
      <c r="D16" s="78" t="s">
        <v>127</v>
      </c>
      <c r="E16" s="78" t="s">
        <v>115</v>
      </c>
      <c r="F16" s="79">
        <v>61.5625</v>
      </c>
      <c r="G16" s="80" t="s">
        <v>128</v>
      </c>
      <c r="H16" s="60">
        <v>1</v>
      </c>
      <c r="I16" s="79">
        <v>10</v>
      </c>
      <c r="J16" s="81">
        <v>0</v>
      </c>
      <c r="K16" s="60">
        <v>0</v>
      </c>
      <c r="L16" s="63">
        <v>0</v>
      </c>
      <c r="M16" s="79">
        <v>61.5625</v>
      </c>
      <c r="N16" s="83">
        <v>11</v>
      </c>
      <c r="O16" s="83">
        <v>3</v>
      </c>
      <c r="P16" s="62">
        <v>54</v>
      </c>
      <c r="Q16" s="63">
        <v>0</v>
      </c>
      <c r="R16" s="60">
        <v>0</v>
      </c>
      <c r="S16" s="63">
        <v>0</v>
      </c>
      <c r="T16" s="79">
        <v>22</v>
      </c>
      <c r="U16" s="84">
        <v>61.5625</v>
      </c>
      <c r="V16" s="92" t="s">
        <v>104</v>
      </c>
    </row>
    <row r="17" spans="1:22" ht="18" customHeight="1">
      <c r="A17" s="76">
        <v>10</v>
      </c>
      <c r="B17" s="77">
        <v>19</v>
      </c>
      <c r="C17" s="78" t="s">
        <v>129</v>
      </c>
      <c r="D17" s="78" t="s">
        <v>130</v>
      </c>
      <c r="E17" s="78" t="s">
        <v>131</v>
      </c>
      <c r="F17" s="79">
        <v>65</v>
      </c>
      <c r="G17" s="80">
        <v>24</v>
      </c>
      <c r="H17" s="60">
        <v>0</v>
      </c>
      <c r="I17" s="79">
        <v>58</v>
      </c>
      <c r="J17" s="81">
        <v>0</v>
      </c>
      <c r="K17" s="60">
        <v>0</v>
      </c>
      <c r="L17" s="63">
        <v>0</v>
      </c>
      <c r="M17" s="79">
        <v>65</v>
      </c>
      <c r="N17" s="83">
        <v>15</v>
      </c>
      <c r="O17" s="83">
        <v>3</v>
      </c>
      <c r="P17" s="62">
        <v>59</v>
      </c>
      <c r="Q17" s="63">
        <v>0</v>
      </c>
      <c r="R17" s="60">
        <v>0</v>
      </c>
      <c r="S17" s="63">
        <v>0</v>
      </c>
      <c r="T17" s="79">
        <v>17</v>
      </c>
      <c r="U17" s="84">
        <v>65</v>
      </c>
      <c r="V17" s="92" t="s">
        <v>104</v>
      </c>
    </row>
    <row r="18" spans="1:22" ht="18" customHeight="1">
      <c r="A18" s="76">
        <v>11</v>
      </c>
      <c r="B18" s="77">
        <v>31</v>
      </c>
      <c r="C18" s="78" t="s">
        <v>132</v>
      </c>
      <c r="D18" s="78" t="s">
        <v>133</v>
      </c>
      <c r="E18" s="78" t="s">
        <v>69</v>
      </c>
      <c r="F18" s="79">
        <v>58.75</v>
      </c>
      <c r="G18" s="80">
        <v>9</v>
      </c>
      <c r="H18" s="60">
        <v>1</v>
      </c>
      <c r="I18" s="79">
        <v>3</v>
      </c>
      <c r="J18" s="81">
        <v>0</v>
      </c>
      <c r="K18" s="60">
        <v>8</v>
      </c>
      <c r="L18" s="63">
        <v>8</v>
      </c>
      <c r="M18" s="79">
        <v>66.75</v>
      </c>
      <c r="N18" s="83">
        <v>19</v>
      </c>
      <c r="O18" s="83">
        <v>3</v>
      </c>
      <c r="P18" s="62">
        <v>49</v>
      </c>
      <c r="Q18" s="63">
        <v>0</v>
      </c>
      <c r="R18" s="60">
        <v>0</v>
      </c>
      <c r="S18" s="63">
        <v>0</v>
      </c>
      <c r="T18" s="79">
        <v>27</v>
      </c>
      <c r="U18" s="84">
        <v>66.75</v>
      </c>
      <c r="V18" s="92" t="s">
        <v>104</v>
      </c>
    </row>
    <row r="19" spans="1:22" ht="18" customHeight="1">
      <c r="A19" s="76">
        <v>12</v>
      </c>
      <c r="B19" s="77">
        <v>39</v>
      </c>
      <c r="C19" s="78" t="s">
        <v>134</v>
      </c>
      <c r="D19" s="78" t="s">
        <v>135</v>
      </c>
      <c r="E19" s="78" t="s">
        <v>136</v>
      </c>
      <c r="F19" s="79">
        <v>56.875</v>
      </c>
      <c r="G19" s="80">
        <v>7</v>
      </c>
      <c r="H19" s="60">
        <v>1</v>
      </c>
      <c r="I19" s="79">
        <v>9</v>
      </c>
      <c r="J19" s="81">
        <v>0</v>
      </c>
      <c r="K19" s="60">
        <v>4</v>
      </c>
      <c r="L19" s="63">
        <v>4</v>
      </c>
      <c r="M19" s="79">
        <v>60.875</v>
      </c>
      <c r="N19" s="83">
        <v>8</v>
      </c>
      <c r="O19" s="83">
        <v>3</v>
      </c>
      <c r="P19" s="62">
        <v>40</v>
      </c>
      <c r="Q19" s="63">
        <v>6</v>
      </c>
      <c r="R19" s="60">
        <v>0</v>
      </c>
      <c r="S19" s="63">
        <v>6</v>
      </c>
      <c r="T19" s="79">
        <v>36</v>
      </c>
      <c r="U19" s="84">
        <v>66.875</v>
      </c>
      <c r="V19" s="92" t="s">
        <v>104</v>
      </c>
    </row>
    <row r="20" spans="1:22" ht="18" customHeight="1">
      <c r="A20" s="76">
        <v>13</v>
      </c>
      <c r="B20" s="77">
        <v>14</v>
      </c>
      <c r="C20" s="78" t="s">
        <v>137</v>
      </c>
      <c r="D20" s="78" t="s">
        <v>119</v>
      </c>
      <c r="E20" s="78" t="s">
        <v>42</v>
      </c>
      <c r="F20" s="79">
        <v>67.5</v>
      </c>
      <c r="G20" s="80" t="s">
        <v>138</v>
      </c>
      <c r="H20" s="60">
        <v>1</v>
      </c>
      <c r="I20" s="79">
        <v>16</v>
      </c>
      <c r="J20" s="81">
        <v>0</v>
      </c>
      <c r="K20" s="60">
        <v>0</v>
      </c>
      <c r="L20" s="63">
        <v>0</v>
      </c>
      <c r="M20" s="79">
        <v>67.5</v>
      </c>
      <c r="N20" s="83" t="s">
        <v>139</v>
      </c>
      <c r="O20" s="83">
        <v>4</v>
      </c>
      <c r="P20" s="62">
        <v>8</v>
      </c>
      <c r="Q20" s="63">
        <v>0</v>
      </c>
      <c r="R20" s="60">
        <v>0</v>
      </c>
      <c r="S20" s="63">
        <v>0</v>
      </c>
      <c r="T20" s="79">
        <v>8</v>
      </c>
      <c r="U20" s="84">
        <v>67.5</v>
      </c>
      <c r="V20" s="92" t="s">
        <v>104</v>
      </c>
    </row>
    <row r="21" spans="1:22" ht="18" customHeight="1">
      <c r="A21" s="76">
        <v>14</v>
      </c>
      <c r="B21" s="77">
        <v>13</v>
      </c>
      <c r="C21" s="78" t="s">
        <v>140</v>
      </c>
      <c r="D21" s="78" t="s">
        <v>141</v>
      </c>
      <c r="E21" s="78" t="s">
        <v>115</v>
      </c>
      <c r="F21" s="79">
        <v>67.5</v>
      </c>
      <c r="G21" s="80" t="s">
        <v>138</v>
      </c>
      <c r="H21" s="60">
        <v>1</v>
      </c>
      <c r="I21" s="79">
        <v>9</v>
      </c>
      <c r="J21" s="81">
        <v>0</v>
      </c>
      <c r="K21" s="60">
        <v>0</v>
      </c>
      <c r="L21" s="63">
        <v>0</v>
      </c>
      <c r="M21" s="79">
        <v>67.5</v>
      </c>
      <c r="N21" s="83" t="s">
        <v>139</v>
      </c>
      <c r="O21" s="83">
        <v>4</v>
      </c>
      <c r="P21" s="62">
        <v>5</v>
      </c>
      <c r="Q21" s="63">
        <v>0</v>
      </c>
      <c r="R21" s="60">
        <v>0</v>
      </c>
      <c r="S21" s="63">
        <v>0</v>
      </c>
      <c r="T21" s="79">
        <v>11</v>
      </c>
      <c r="U21" s="84">
        <v>67.5</v>
      </c>
      <c r="V21" s="92" t="s">
        <v>104</v>
      </c>
    </row>
    <row r="22" spans="1:22" ht="18" customHeight="1">
      <c r="A22" s="76">
        <v>15</v>
      </c>
      <c r="B22" s="77">
        <v>4</v>
      </c>
      <c r="C22" s="78" t="s">
        <v>142</v>
      </c>
      <c r="D22" s="78" t="s">
        <v>143</v>
      </c>
      <c r="E22" s="78" t="s">
        <v>39</v>
      </c>
      <c r="F22" s="79">
        <v>67.8125</v>
      </c>
      <c r="G22" s="80" t="s">
        <v>144</v>
      </c>
      <c r="H22" s="60">
        <v>1</v>
      </c>
      <c r="I22" s="79">
        <v>11</v>
      </c>
      <c r="J22" s="81">
        <v>0</v>
      </c>
      <c r="K22" s="60">
        <v>0</v>
      </c>
      <c r="L22" s="63">
        <v>0</v>
      </c>
      <c r="M22" s="79">
        <v>67.8125</v>
      </c>
      <c r="N22" s="83" t="s">
        <v>145</v>
      </c>
      <c r="O22" s="83">
        <v>4</v>
      </c>
      <c r="P22" s="62">
        <v>5</v>
      </c>
      <c r="Q22" s="63">
        <v>0</v>
      </c>
      <c r="R22" s="60">
        <v>0</v>
      </c>
      <c r="S22" s="63">
        <v>0</v>
      </c>
      <c r="T22" s="79">
        <v>11</v>
      </c>
      <c r="U22" s="84">
        <v>67.8125</v>
      </c>
      <c r="V22" s="92" t="s">
        <v>104</v>
      </c>
    </row>
    <row r="23" spans="1:22" ht="18" customHeight="1">
      <c r="A23" s="76">
        <v>16</v>
      </c>
      <c r="B23" s="77">
        <v>41</v>
      </c>
      <c r="C23" s="78" t="s">
        <v>146</v>
      </c>
      <c r="D23" s="78" t="s">
        <v>147</v>
      </c>
      <c r="E23" s="78" t="s">
        <v>39</v>
      </c>
      <c r="F23" s="79">
        <v>67.8125</v>
      </c>
      <c r="G23" s="80" t="s">
        <v>144</v>
      </c>
      <c r="H23" s="60">
        <v>1</v>
      </c>
      <c r="I23" s="79">
        <v>11</v>
      </c>
      <c r="J23" s="81">
        <v>0</v>
      </c>
      <c r="K23" s="60">
        <v>0</v>
      </c>
      <c r="L23" s="63">
        <v>0</v>
      </c>
      <c r="M23" s="79">
        <v>67.8125</v>
      </c>
      <c r="N23" s="83" t="s">
        <v>145</v>
      </c>
      <c r="O23" s="83">
        <v>4</v>
      </c>
      <c r="P23" s="62">
        <v>2</v>
      </c>
      <c r="Q23" s="63">
        <v>0</v>
      </c>
      <c r="R23" s="60">
        <v>0</v>
      </c>
      <c r="S23" s="63">
        <v>0</v>
      </c>
      <c r="T23" s="79">
        <v>14</v>
      </c>
      <c r="U23" s="84">
        <v>67.8125</v>
      </c>
      <c r="V23" s="92" t="s">
        <v>104</v>
      </c>
    </row>
    <row r="24" spans="1:22" ht="18" customHeight="1">
      <c r="A24" s="76">
        <v>17</v>
      </c>
      <c r="B24" s="77">
        <v>8</v>
      </c>
      <c r="C24" s="78" t="s">
        <v>148</v>
      </c>
      <c r="D24" s="78" t="s">
        <v>149</v>
      </c>
      <c r="E24" s="78" t="s">
        <v>115</v>
      </c>
      <c r="F24" s="79">
        <v>68.75</v>
      </c>
      <c r="G24" s="80">
        <v>33</v>
      </c>
      <c r="H24" s="60">
        <v>1</v>
      </c>
      <c r="I24" s="79">
        <v>14</v>
      </c>
      <c r="J24" s="81">
        <v>0</v>
      </c>
      <c r="K24" s="60">
        <v>0</v>
      </c>
      <c r="L24" s="63">
        <v>0</v>
      </c>
      <c r="M24" s="79">
        <v>68.75</v>
      </c>
      <c r="N24" s="83">
        <v>25</v>
      </c>
      <c r="O24" s="83">
        <v>3</v>
      </c>
      <c r="P24" s="62">
        <v>50</v>
      </c>
      <c r="Q24" s="63">
        <v>0</v>
      </c>
      <c r="R24" s="60">
        <v>0</v>
      </c>
      <c r="S24" s="63">
        <v>0</v>
      </c>
      <c r="T24" s="79">
        <v>26</v>
      </c>
      <c r="U24" s="84">
        <v>68.75</v>
      </c>
      <c r="V24" s="92" t="s">
        <v>104</v>
      </c>
    </row>
    <row r="25" spans="1:22" ht="18" customHeight="1">
      <c r="A25" s="76">
        <v>18</v>
      </c>
      <c r="B25" s="77">
        <v>27</v>
      </c>
      <c r="C25" s="78" t="s">
        <v>150</v>
      </c>
      <c r="D25" s="78" t="s">
        <v>151</v>
      </c>
      <c r="E25" s="78" t="s">
        <v>39</v>
      </c>
      <c r="F25" s="79">
        <v>65.9375</v>
      </c>
      <c r="G25" s="80">
        <v>25</v>
      </c>
      <c r="H25" s="60">
        <v>1</v>
      </c>
      <c r="I25" s="79">
        <v>11</v>
      </c>
      <c r="J25" s="81">
        <v>0</v>
      </c>
      <c r="K25" s="60">
        <v>4</v>
      </c>
      <c r="L25" s="63">
        <v>4</v>
      </c>
      <c r="M25" s="79">
        <v>69.9375</v>
      </c>
      <c r="N25" s="83">
        <v>17</v>
      </c>
      <c r="O25" s="83">
        <v>4</v>
      </c>
      <c r="P25" s="62">
        <v>1</v>
      </c>
      <c r="Q25" s="63">
        <v>0</v>
      </c>
      <c r="R25" s="60">
        <v>0</v>
      </c>
      <c r="S25" s="63">
        <v>0</v>
      </c>
      <c r="T25" s="79">
        <v>15</v>
      </c>
      <c r="U25" s="84">
        <v>69.9375</v>
      </c>
      <c r="V25" s="92" t="s">
        <v>104</v>
      </c>
    </row>
    <row r="26" spans="1:22" ht="18" customHeight="1">
      <c r="A26" s="76">
        <v>19</v>
      </c>
      <c r="B26" s="77">
        <v>7</v>
      </c>
      <c r="C26" s="78" t="s">
        <v>152</v>
      </c>
      <c r="D26" s="78" t="s">
        <v>153</v>
      </c>
      <c r="E26" s="78" t="s">
        <v>36</v>
      </c>
      <c r="F26" s="79">
        <v>70.9375</v>
      </c>
      <c r="G26" s="80">
        <v>37</v>
      </c>
      <c r="H26" s="60">
        <v>1</v>
      </c>
      <c r="I26" s="79">
        <v>11</v>
      </c>
      <c r="J26" s="81">
        <v>0</v>
      </c>
      <c r="K26" s="60">
        <v>0</v>
      </c>
      <c r="L26" s="63">
        <v>0</v>
      </c>
      <c r="M26" s="79">
        <v>70.9375</v>
      </c>
      <c r="N26" s="83">
        <v>29</v>
      </c>
      <c r="O26" s="83">
        <v>3</v>
      </c>
      <c r="P26" s="62">
        <v>49</v>
      </c>
      <c r="Q26" s="63">
        <v>0</v>
      </c>
      <c r="R26" s="60">
        <v>0</v>
      </c>
      <c r="S26" s="63">
        <v>0</v>
      </c>
      <c r="T26" s="79">
        <v>27</v>
      </c>
      <c r="U26" s="84">
        <v>70.9375</v>
      </c>
      <c r="V26" s="92" t="s">
        <v>104</v>
      </c>
    </row>
    <row r="27" spans="1:22" ht="18" customHeight="1">
      <c r="A27" s="76">
        <v>20</v>
      </c>
      <c r="B27" s="77">
        <v>29</v>
      </c>
      <c r="C27" s="78" t="s">
        <v>154</v>
      </c>
      <c r="D27" s="78" t="s">
        <v>57</v>
      </c>
      <c r="E27" s="78" t="s">
        <v>58</v>
      </c>
      <c r="F27" s="79">
        <v>63.75</v>
      </c>
      <c r="G27" s="80">
        <v>20</v>
      </c>
      <c r="H27" s="60">
        <v>1</v>
      </c>
      <c r="I27" s="79">
        <v>4</v>
      </c>
      <c r="J27" s="81">
        <v>0</v>
      </c>
      <c r="K27" s="60">
        <v>8</v>
      </c>
      <c r="L27" s="63">
        <v>8</v>
      </c>
      <c r="M27" s="79">
        <v>71.75</v>
      </c>
      <c r="N27" s="83">
        <v>30</v>
      </c>
      <c r="O27" s="83">
        <v>3</v>
      </c>
      <c r="P27" s="62">
        <v>45</v>
      </c>
      <c r="Q27" s="63">
        <v>1</v>
      </c>
      <c r="R27" s="60">
        <v>0</v>
      </c>
      <c r="S27" s="63">
        <v>1</v>
      </c>
      <c r="T27" s="79">
        <v>31</v>
      </c>
      <c r="U27" s="84">
        <v>72.75</v>
      </c>
      <c r="V27" s="92" t="s">
        <v>104</v>
      </c>
    </row>
    <row r="28" spans="1:22" ht="18" customHeight="1">
      <c r="A28" s="76">
        <v>21</v>
      </c>
      <c r="B28" s="77">
        <v>10</v>
      </c>
      <c r="C28" s="78" t="s">
        <v>155</v>
      </c>
      <c r="D28" s="78" t="s">
        <v>156</v>
      </c>
      <c r="E28" s="78" t="s">
        <v>42</v>
      </c>
      <c r="F28" s="79">
        <v>66.875</v>
      </c>
      <c r="G28" s="80">
        <v>27</v>
      </c>
      <c r="H28" s="60">
        <v>1</v>
      </c>
      <c r="I28" s="79">
        <v>12</v>
      </c>
      <c r="J28" s="81">
        <v>0</v>
      </c>
      <c r="K28" s="60">
        <v>4</v>
      </c>
      <c r="L28" s="63">
        <v>4</v>
      </c>
      <c r="M28" s="79">
        <v>70.875</v>
      </c>
      <c r="N28" s="83">
        <v>28</v>
      </c>
      <c r="O28" s="83">
        <v>4</v>
      </c>
      <c r="P28" s="62">
        <v>22</v>
      </c>
      <c r="Q28" s="63">
        <v>2.4</v>
      </c>
      <c r="R28" s="60">
        <v>0</v>
      </c>
      <c r="S28" s="63">
        <v>2.4</v>
      </c>
      <c r="T28" s="79">
        <v>-6</v>
      </c>
      <c r="U28" s="84">
        <v>73.275</v>
      </c>
      <c r="V28" s="92" t="s">
        <v>104</v>
      </c>
    </row>
    <row r="29" spans="1:22" ht="18" customHeight="1">
      <c r="A29" s="76">
        <v>22</v>
      </c>
      <c r="B29" s="77">
        <v>3</v>
      </c>
      <c r="C29" s="78" t="s">
        <v>157</v>
      </c>
      <c r="D29" s="78" t="s">
        <v>158</v>
      </c>
      <c r="E29" s="78" t="s">
        <v>115</v>
      </c>
      <c r="F29" s="79">
        <v>62.8125</v>
      </c>
      <c r="G29" s="80" t="s">
        <v>159</v>
      </c>
      <c r="H29" s="60">
        <v>1</v>
      </c>
      <c r="I29" s="79">
        <v>14</v>
      </c>
      <c r="J29" s="81">
        <v>0</v>
      </c>
      <c r="K29" s="60">
        <v>12</v>
      </c>
      <c r="L29" s="63">
        <v>12</v>
      </c>
      <c r="M29" s="79">
        <v>74.8125</v>
      </c>
      <c r="N29" s="83">
        <v>33</v>
      </c>
      <c r="O29" s="83">
        <v>4</v>
      </c>
      <c r="P29" s="62">
        <v>15</v>
      </c>
      <c r="Q29" s="63">
        <v>0</v>
      </c>
      <c r="R29" s="60">
        <v>0</v>
      </c>
      <c r="S29" s="63">
        <v>0</v>
      </c>
      <c r="T29" s="79">
        <v>1</v>
      </c>
      <c r="U29" s="84">
        <v>74.8125</v>
      </c>
      <c r="V29" s="92" t="s">
        <v>104</v>
      </c>
    </row>
    <row r="30" spans="1:22" ht="18" customHeight="1">
      <c r="A30" s="76">
        <v>23</v>
      </c>
      <c r="B30" s="77">
        <v>40</v>
      </c>
      <c r="C30" s="78" t="s">
        <v>160</v>
      </c>
      <c r="D30" s="78" t="s">
        <v>161</v>
      </c>
      <c r="E30" s="78" t="s">
        <v>42</v>
      </c>
      <c r="F30" s="79">
        <v>69.6875</v>
      </c>
      <c r="G30" s="80">
        <v>34</v>
      </c>
      <c r="H30" s="60">
        <v>1</v>
      </c>
      <c r="I30" s="79">
        <v>1</v>
      </c>
      <c r="J30" s="81">
        <v>0</v>
      </c>
      <c r="K30" s="60">
        <v>0</v>
      </c>
      <c r="L30" s="63">
        <v>0</v>
      </c>
      <c r="M30" s="79">
        <v>69.6875</v>
      </c>
      <c r="N30" s="83">
        <v>26</v>
      </c>
      <c r="O30" s="83">
        <v>3</v>
      </c>
      <c r="P30" s="62">
        <v>40</v>
      </c>
      <c r="Q30" s="63">
        <v>6</v>
      </c>
      <c r="R30" s="60">
        <v>0</v>
      </c>
      <c r="S30" s="63">
        <v>6</v>
      </c>
      <c r="T30" s="79">
        <v>36</v>
      </c>
      <c r="U30" s="84">
        <v>75.6875</v>
      </c>
      <c r="V30" s="92" t="s">
        <v>104</v>
      </c>
    </row>
    <row r="31" spans="1:22" ht="18" customHeight="1">
      <c r="A31" s="76">
        <v>24</v>
      </c>
      <c r="B31" s="77">
        <v>30</v>
      </c>
      <c r="C31" s="78" t="s">
        <v>162</v>
      </c>
      <c r="D31" s="78" t="s">
        <v>153</v>
      </c>
      <c r="E31" s="78" t="s">
        <v>36</v>
      </c>
      <c r="F31" s="79">
        <v>75.3125</v>
      </c>
      <c r="G31" s="80">
        <v>41</v>
      </c>
      <c r="H31" s="60">
        <v>1</v>
      </c>
      <c r="I31" s="79">
        <v>12</v>
      </c>
      <c r="J31" s="81">
        <v>0</v>
      </c>
      <c r="K31" s="60">
        <v>4</v>
      </c>
      <c r="L31" s="63">
        <v>4</v>
      </c>
      <c r="M31" s="79">
        <v>79.3125</v>
      </c>
      <c r="N31" s="83">
        <v>35</v>
      </c>
      <c r="O31" s="83">
        <v>4</v>
      </c>
      <c r="P31" s="62">
        <v>1</v>
      </c>
      <c r="Q31" s="63">
        <v>0</v>
      </c>
      <c r="R31" s="60">
        <v>0</v>
      </c>
      <c r="S31" s="63">
        <v>0</v>
      </c>
      <c r="T31" s="79">
        <v>15</v>
      </c>
      <c r="U31" s="84">
        <v>79.3125</v>
      </c>
      <c r="V31" s="92" t="s">
        <v>104</v>
      </c>
    </row>
    <row r="32" spans="1:22" ht="18" customHeight="1">
      <c r="A32" s="76">
        <v>25</v>
      </c>
      <c r="B32" s="77">
        <v>34</v>
      </c>
      <c r="C32" s="78" t="s">
        <v>163</v>
      </c>
      <c r="D32" s="78" t="s">
        <v>164</v>
      </c>
      <c r="E32" s="78" t="s">
        <v>42</v>
      </c>
      <c r="F32" s="79">
        <v>67.8125</v>
      </c>
      <c r="G32" s="80" t="s">
        <v>144</v>
      </c>
      <c r="H32" s="60">
        <v>1</v>
      </c>
      <c r="I32" s="79">
        <v>18</v>
      </c>
      <c r="J32" s="81">
        <v>0</v>
      </c>
      <c r="K32" s="60">
        <v>12</v>
      </c>
      <c r="L32" s="63">
        <v>12</v>
      </c>
      <c r="M32" s="79">
        <v>79.8125</v>
      </c>
      <c r="N32" s="83">
        <v>36</v>
      </c>
      <c r="O32" s="83">
        <v>4</v>
      </c>
      <c r="P32" s="62">
        <v>16</v>
      </c>
      <c r="Q32" s="63">
        <v>0</v>
      </c>
      <c r="R32" s="60">
        <v>0</v>
      </c>
      <c r="S32" s="63">
        <v>0</v>
      </c>
      <c r="T32" s="79">
        <v>0</v>
      </c>
      <c r="U32" s="84">
        <v>79.8125</v>
      </c>
      <c r="V32" s="92" t="s">
        <v>104</v>
      </c>
    </row>
    <row r="33" spans="1:22" ht="18" customHeight="1">
      <c r="A33" s="76">
        <v>26</v>
      </c>
      <c r="B33" s="77">
        <v>38</v>
      </c>
      <c r="C33" s="78" t="s">
        <v>165</v>
      </c>
      <c r="D33" s="78" t="s">
        <v>143</v>
      </c>
      <c r="E33" s="78" t="s">
        <v>39</v>
      </c>
      <c r="F33" s="79">
        <v>60</v>
      </c>
      <c r="G33" s="80">
        <v>11</v>
      </c>
      <c r="H33" s="60">
        <v>1</v>
      </c>
      <c r="I33" s="79">
        <v>32</v>
      </c>
      <c r="J33" s="81">
        <v>12</v>
      </c>
      <c r="K33" s="60">
        <v>8</v>
      </c>
      <c r="L33" s="63">
        <v>20</v>
      </c>
      <c r="M33" s="79">
        <v>80</v>
      </c>
      <c r="N33" s="83">
        <v>37</v>
      </c>
      <c r="O33" s="83">
        <v>4</v>
      </c>
      <c r="P33" s="62">
        <v>12</v>
      </c>
      <c r="Q33" s="63">
        <v>0</v>
      </c>
      <c r="R33" s="60">
        <v>0</v>
      </c>
      <c r="S33" s="63">
        <v>0</v>
      </c>
      <c r="T33" s="79">
        <v>4</v>
      </c>
      <c r="U33" s="84">
        <v>80</v>
      </c>
      <c r="V33" s="92" t="s">
        <v>104</v>
      </c>
    </row>
    <row r="34" spans="1:22" ht="18" customHeight="1">
      <c r="A34" s="76">
        <v>27</v>
      </c>
      <c r="B34" s="77">
        <v>37</v>
      </c>
      <c r="C34" s="78" t="s">
        <v>166</v>
      </c>
      <c r="D34" s="78" t="s">
        <v>167</v>
      </c>
      <c r="E34" s="78" t="s">
        <v>168</v>
      </c>
      <c r="F34" s="79">
        <v>66.25</v>
      </c>
      <c r="G34" s="80">
        <v>26</v>
      </c>
      <c r="H34" s="60">
        <v>1</v>
      </c>
      <c r="I34" s="79">
        <v>22</v>
      </c>
      <c r="J34" s="81">
        <v>2</v>
      </c>
      <c r="K34" s="60">
        <v>12</v>
      </c>
      <c r="L34" s="63">
        <v>14</v>
      </c>
      <c r="M34" s="79">
        <v>80.25</v>
      </c>
      <c r="N34" s="83">
        <v>38</v>
      </c>
      <c r="O34" s="83">
        <v>4</v>
      </c>
      <c r="P34" s="62">
        <v>18</v>
      </c>
      <c r="Q34" s="63">
        <v>0.8</v>
      </c>
      <c r="R34" s="60">
        <v>0</v>
      </c>
      <c r="S34" s="63">
        <v>0.8</v>
      </c>
      <c r="T34" s="79">
        <v>-2</v>
      </c>
      <c r="U34" s="84">
        <v>81.05</v>
      </c>
      <c r="V34" s="92" t="s">
        <v>104</v>
      </c>
    </row>
    <row r="35" spans="1:22" ht="18" customHeight="1">
      <c r="A35" s="76">
        <v>28</v>
      </c>
      <c r="B35" s="77">
        <v>5</v>
      </c>
      <c r="C35" s="78" t="s">
        <v>169</v>
      </c>
      <c r="D35" s="78" t="s">
        <v>170</v>
      </c>
      <c r="E35" s="78" t="s">
        <v>171</v>
      </c>
      <c r="F35" s="79">
        <v>70.3125</v>
      </c>
      <c r="G35" s="80">
        <v>35</v>
      </c>
      <c r="H35" s="60">
        <v>1</v>
      </c>
      <c r="I35" s="79">
        <v>22</v>
      </c>
      <c r="J35" s="81">
        <v>2</v>
      </c>
      <c r="K35" s="60">
        <v>4</v>
      </c>
      <c r="L35" s="63">
        <v>6</v>
      </c>
      <c r="M35" s="79">
        <v>76.3125</v>
      </c>
      <c r="N35" s="83">
        <v>34</v>
      </c>
      <c r="O35" s="83">
        <v>4</v>
      </c>
      <c r="P35" s="62">
        <v>31</v>
      </c>
      <c r="Q35" s="63">
        <v>6</v>
      </c>
      <c r="R35" s="60">
        <v>0</v>
      </c>
      <c r="S35" s="63">
        <v>6</v>
      </c>
      <c r="T35" s="79">
        <v>-15</v>
      </c>
      <c r="U35" s="84">
        <v>82.3125</v>
      </c>
      <c r="V35" s="92" t="s">
        <v>104</v>
      </c>
    </row>
    <row r="36" spans="1:22" ht="18" customHeight="1">
      <c r="A36" s="76">
        <v>29</v>
      </c>
      <c r="B36" s="77">
        <v>35</v>
      </c>
      <c r="C36" s="78" t="s">
        <v>172</v>
      </c>
      <c r="D36" s="78" t="s">
        <v>173</v>
      </c>
      <c r="E36" s="78" t="s">
        <v>39</v>
      </c>
      <c r="F36" s="79">
        <v>51.25</v>
      </c>
      <c r="G36" s="80">
        <v>2</v>
      </c>
      <c r="H36" s="60">
        <v>1</v>
      </c>
      <c r="I36" s="79">
        <v>14</v>
      </c>
      <c r="J36" s="81">
        <v>0</v>
      </c>
      <c r="K36" s="60">
        <v>0</v>
      </c>
      <c r="L36" s="63">
        <v>0</v>
      </c>
      <c r="M36" s="79">
        <v>51.25</v>
      </c>
      <c r="N36" s="83">
        <v>1</v>
      </c>
      <c r="O36" s="83">
        <v>4</v>
      </c>
      <c r="P36" s="62">
        <v>44</v>
      </c>
      <c r="Q36" s="63">
        <v>11.2</v>
      </c>
      <c r="R36" s="60">
        <v>20</v>
      </c>
      <c r="S36" s="63">
        <v>31.2</v>
      </c>
      <c r="T36" s="79">
        <v>-28</v>
      </c>
      <c r="U36" s="84">
        <v>82.45</v>
      </c>
      <c r="V36" s="92" t="s">
        <v>104</v>
      </c>
    </row>
    <row r="37" spans="1:22" ht="18" customHeight="1">
      <c r="A37" s="76">
        <v>30</v>
      </c>
      <c r="B37" s="77">
        <v>17</v>
      </c>
      <c r="C37" s="78" t="s">
        <v>174</v>
      </c>
      <c r="D37" s="78" t="s">
        <v>175</v>
      </c>
      <c r="E37" s="78" t="s">
        <v>176</v>
      </c>
      <c r="F37" s="79">
        <v>62.8125</v>
      </c>
      <c r="G37" s="80" t="s">
        <v>159</v>
      </c>
      <c r="H37" s="60">
        <v>1</v>
      </c>
      <c r="I37" s="79">
        <v>11</v>
      </c>
      <c r="J37" s="81">
        <v>0</v>
      </c>
      <c r="K37" s="60">
        <v>4</v>
      </c>
      <c r="L37" s="63">
        <v>4</v>
      </c>
      <c r="M37" s="79">
        <v>66.8125</v>
      </c>
      <c r="N37" s="83">
        <v>20</v>
      </c>
      <c r="O37" s="83">
        <v>4</v>
      </c>
      <c r="P37" s="62">
        <v>14</v>
      </c>
      <c r="Q37" s="63">
        <v>0</v>
      </c>
      <c r="R37" s="60">
        <v>20</v>
      </c>
      <c r="S37" s="63">
        <v>20</v>
      </c>
      <c r="T37" s="79">
        <v>2</v>
      </c>
      <c r="U37" s="84">
        <v>86.8125</v>
      </c>
      <c r="V37" s="92" t="s">
        <v>104</v>
      </c>
    </row>
    <row r="38" spans="1:22" ht="18" customHeight="1">
      <c r="A38" s="76">
        <v>31</v>
      </c>
      <c r="B38" s="77">
        <v>25</v>
      </c>
      <c r="C38" s="78" t="s">
        <v>177</v>
      </c>
      <c r="D38" s="78" t="s">
        <v>135</v>
      </c>
      <c r="E38" s="78" t="s">
        <v>136</v>
      </c>
      <c r="F38" s="79">
        <v>72.8125</v>
      </c>
      <c r="G38" s="80" t="s">
        <v>178</v>
      </c>
      <c r="H38" s="60">
        <v>1</v>
      </c>
      <c r="I38" s="79">
        <v>6</v>
      </c>
      <c r="J38" s="81">
        <v>0</v>
      </c>
      <c r="K38" s="60">
        <v>0</v>
      </c>
      <c r="L38" s="63">
        <v>0</v>
      </c>
      <c r="M38" s="79">
        <v>72.8125</v>
      </c>
      <c r="N38" s="83" t="s">
        <v>179</v>
      </c>
      <c r="O38" s="83">
        <v>3</v>
      </c>
      <c r="P38" s="62">
        <v>36</v>
      </c>
      <c r="Q38" s="63">
        <v>10</v>
      </c>
      <c r="R38" s="60">
        <v>0</v>
      </c>
      <c r="S38" s="63">
        <v>10</v>
      </c>
      <c r="T38" s="79">
        <v>40</v>
      </c>
      <c r="U38" s="84">
        <v>82.8125</v>
      </c>
      <c r="V38" s="92" t="s">
        <v>104</v>
      </c>
    </row>
    <row r="39" spans="1:22" ht="18" customHeight="1">
      <c r="A39" s="76">
        <v>32</v>
      </c>
      <c r="B39" s="77">
        <v>33</v>
      </c>
      <c r="C39" s="78" t="s">
        <v>180</v>
      </c>
      <c r="D39" s="78" t="s">
        <v>181</v>
      </c>
      <c r="E39" s="78" t="s">
        <v>171</v>
      </c>
      <c r="F39" s="79">
        <v>62.5</v>
      </c>
      <c r="G39" s="80">
        <v>17</v>
      </c>
      <c r="H39" s="60">
        <v>1</v>
      </c>
      <c r="I39" s="79">
        <v>2</v>
      </c>
      <c r="J39" s="81">
        <v>0</v>
      </c>
      <c r="K39" s="60">
        <v>4</v>
      </c>
      <c r="L39" s="63">
        <v>4</v>
      </c>
      <c r="M39" s="79">
        <v>66.5</v>
      </c>
      <c r="N39" s="83">
        <v>18</v>
      </c>
      <c r="O39" s="83">
        <v>3</v>
      </c>
      <c r="P39" s="62">
        <v>25</v>
      </c>
      <c r="Q39" s="63">
        <v>21</v>
      </c>
      <c r="R39" s="60">
        <v>0</v>
      </c>
      <c r="S39" s="63">
        <v>21</v>
      </c>
      <c r="T39" s="79">
        <v>51</v>
      </c>
      <c r="U39" s="84">
        <v>87.5</v>
      </c>
      <c r="V39" s="92" t="s">
        <v>104</v>
      </c>
    </row>
    <row r="40" spans="1:22" ht="18" customHeight="1">
      <c r="A40" s="76">
        <v>33</v>
      </c>
      <c r="B40" s="77">
        <v>6</v>
      </c>
      <c r="C40" s="78" t="s">
        <v>182</v>
      </c>
      <c r="D40" s="78" t="s">
        <v>183</v>
      </c>
      <c r="E40" s="78" t="s">
        <v>39</v>
      </c>
      <c r="F40" s="79">
        <v>59.375</v>
      </c>
      <c r="G40" s="80">
        <v>10</v>
      </c>
      <c r="H40" s="60">
        <v>1</v>
      </c>
      <c r="I40" s="79">
        <v>39</v>
      </c>
      <c r="J40" s="81">
        <v>19</v>
      </c>
      <c r="K40" s="60">
        <v>12</v>
      </c>
      <c r="L40" s="63">
        <v>31</v>
      </c>
      <c r="M40" s="79">
        <v>90.375</v>
      </c>
      <c r="N40" s="83">
        <v>39</v>
      </c>
      <c r="O40" s="83">
        <v>3</v>
      </c>
      <c r="P40" s="62">
        <v>50</v>
      </c>
      <c r="Q40" s="63">
        <v>0</v>
      </c>
      <c r="R40" s="60">
        <v>0</v>
      </c>
      <c r="S40" s="63">
        <v>0</v>
      </c>
      <c r="T40" s="79">
        <v>26</v>
      </c>
      <c r="U40" s="84">
        <v>90.375</v>
      </c>
      <c r="V40" s="92" t="s">
        <v>104</v>
      </c>
    </row>
    <row r="41" spans="1:22" ht="18" customHeight="1">
      <c r="A41" s="76">
        <v>34</v>
      </c>
      <c r="B41" s="77">
        <v>16</v>
      </c>
      <c r="C41" s="78" t="s">
        <v>184</v>
      </c>
      <c r="D41" s="78" t="s">
        <v>185</v>
      </c>
      <c r="E41" s="78" t="s">
        <v>39</v>
      </c>
      <c r="F41" s="79">
        <v>70.625</v>
      </c>
      <c r="G41" s="80">
        <v>36</v>
      </c>
      <c r="H41" s="60">
        <v>1</v>
      </c>
      <c r="I41" s="79">
        <v>14</v>
      </c>
      <c r="J41" s="81">
        <v>0</v>
      </c>
      <c r="K41" s="60">
        <v>0</v>
      </c>
      <c r="L41" s="63">
        <v>0</v>
      </c>
      <c r="M41" s="79">
        <v>70.625</v>
      </c>
      <c r="N41" s="83">
        <v>27</v>
      </c>
      <c r="O41" s="83">
        <v>4</v>
      </c>
      <c r="P41" s="62">
        <v>17</v>
      </c>
      <c r="Q41" s="63">
        <v>0.4</v>
      </c>
      <c r="R41" s="60">
        <v>20</v>
      </c>
      <c r="S41" s="63">
        <v>20.4</v>
      </c>
      <c r="T41" s="79">
        <v>-1</v>
      </c>
      <c r="U41" s="84">
        <v>91.025</v>
      </c>
      <c r="V41" s="92" t="s">
        <v>104</v>
      </c>
    </row>
    <row r="42" spans="1:22" ht="18" customHeight="1">
      <c r="A42" s="76">
        <v>35</v>
      </c>
      <c r="B42" s="77">
        <v>23</v>
      </c>
      <c r="C42" s="78" t="s">
        <v>186</v>
      </c>
      <c r="D42" s="78" t="s">
        <v>187</v>
      </c>
      <c r="E42" s="78" t="s">
        <v>42</v>
      </c>
      <c r="F42" s="79">
        <v>72.8125</v>
      </c>
      <c r="G42" s="80" t="s">
        <v>178</v>
      </c>
      <c r="H42" s="60">
        <v>1</v>
      </c>
      <c r="I42" s="79">
        <v>42</v>
      </c>
      <c r="J42" s="81">
        <v>22</v>
      </c>
      <c r="K42" s="60">
        <v>4</v>
      </c>
      <c r="L42" s="63">
        <v>26</v>
      </c>
      <c r="M42" s="79">
        <v>98.8125</v>
      </c>
      <c r="N42" s="83">
        <v>40</v>
      </c>
      <c r="O42" s="83">
        <v>5</v>
      </c>
      <c r="P42" s="62">
        <v>21</v>
      </c>
      <c r="Q42" s="63">
        <v>26</v>
      </c>
      <c r="R42" s="60">
        <v>0</v>
      </c>
      <c r="S42" s="63">
        <v>26</v>
      </c>
      <c r="T42" s="79">
        <v>-65</v>
      </c>
      <c r="U42" s="84">
        <v>124.8125</v>
      </c>
      <c r="V42" s="92" t="s">
        <v>104</v>
      </c>
    </row>
    <row r="43" spans="1:22" ht="18" customHeight="1">
      <c r="A43" s="76">
        <v>36</v>
      </c>
      <c r="B43" s="77">
        <v>32</v>
      </c>
      <c r="C43" s="78" t="s">
        <v>188</v>
      </c>
      <c r="D43" s="78" t="s">
        <v>189</v>
      </c>
      <c r="E43" s="78" t="s">
        <v>190</v>
      </c>
      <c r="F43" s="79">
        <v>64.375</v>
      </c>
      <c r="G43" s="80">
        <v>22</v>
      </c>
      <c r="H43" s="60">
        <v>1</v>
      </c>
      <c r="I43" s="79">
        <v>16</v>
      </c>
      <c r="J43" s="81">
        <v>0</v>
      </c>
      <c r="K43" s="60">
        <v>0</v>
      </c>
      <c r="L43" s="63">
        <v>0</v>
      </c>
      <c r="M43" s="79">
        <v>64.375</v>
      </c>
      <c r="N43" s="83">
        <v>14</v>
      </c>
      <c r="O43" s="83">
        <v>4</v>
      </c>
      <c r="P43" s="62">
        <v>50</v>
      </c>
      <c r="Q43" s="63">
        <v>13.6</v>
      </c>
      <c r="R43" s="60">
        <v>60</v>
      </c>
      <c r="S43" s="63">
        <v>73.6</v>
      </c>
      <c r="T43" s="79">
        <v>-34</v>
      </c>
      <c r="U43" s="84">
        <v>137.975</v>
      </c>
      <c r="V43" s="92" t="s">
        <v>104</v>
      </c>
    </row>
    <row r="44" spans="1:22" ht="18" customHeight="1">
      <c r="A44" s="76">
        <v>37</v>
      </c>
      <c r="B44" s="77">
        <v>22</v>
      </c>
      <c r="C44" s="78" t="s">
        <v>191</v>
      </c>
      <c r="D44" s="78" t="s">
        <v>192</v>
      </c>
      <c r="E44" s="78" t="s">
        <v>115</v>
      </c>
      <c r="F44" s="79">
        <v>61.875</v>
      </c>
      <c r="G44" s="80">
        <v>16</v>
      </c>
      <c r="H44" s="60">
        <v>1</v>
      </c>
      <c r="I44" s="79">
        <v>8</v>
      </c>
      <c r="J44" s="81">
        <v>0</v>
      </c>
      <c r="K44" s="60">
        <v>4</v>
      </c>
      <c r="L44" s="63">
        <v>4</v>
      </c>
      <c r="M44" s="79">
        <v>65.875</v>
      </c>
      <c r="N44" s="83">
        <v>12</v>
      </c>
      <c r="O44" s="83">
        <v>5</v>
      </c>
      <c r="P44" s="62">
        <v>51</v>
      </c>
      <c r="Q44" s="63">
        <v>38</v>
      </c>
      <c r="R44" s="60">
        <v>100</v>
      </c>
      <c r="S44" s="63">
        <v>138</v>
      </c>
      <c r="T44" s="79">
        <v>-95</v>
      </c>
      <c r="U44" s="84">
        <v>203.875</v>
      </c>
      <c r="V44" s="92" t="s">
        <v>104</v>
      </c>
    </row>
    <row r="45" spans="1:22" ht="18" customHeight="1">
      <c r="A45" s="76">
        <v>11</v>
      </c>
      <c r="B45" s="77">
        <v>11</v>
      </c>
      <c r="C45" s="78" t="s">
        <v>193</v>
      </c>
      <c r="D45" s="78" t="s">
        <v>194</v>
      </c>
      <c r="E45" s="78" t="s">
        <v>115</v>
      </c>
      <c r="F45" s="79">
        <v>72.8125</v>
      </c>
      <c r="G45" s="80" t="s">
        <v>178</v>
      </c>
      <c r="H45" s="60">
        <v>1</v>
      </c>
      <c r="I45" s="79">
        <v>1</v>
      </c>
      <c r="J45" s="81">
        <v>0</v>
      </c>
      <c r="K45" s="60">
        <v>0</v>
      </c>
      <c r="L45" s="63">
        <v>0</v>
      </c>
      <c r="M45" s="79">
        <v>72.8125</v>
      </c>
      <c r="N45" s="83" t="s">
        <v>179</v>
      </c>
      <c r="O45" s="83" t="s">
        <v>43</v>
      </c>
      <c r="P45" s="62" t="s">
        <v>43</v>
      </c>
      <c r="Q45" s="63" t="s">
        <v>43</v>
      </c>
      <c r="R45" s="60" t="s">
        <v>43</v>
      </c>
      <c r="S45" s="63" t="s">
        <v>43</v>
      </c>
      <c r="T45" s="79" t="s">
        <v>43</v>
      </c>
      <c r="U45" s="84" t="s">
        <v>43</v>
      </c>
      <c r="V45" s="92" t="s">
        <v>107</v>
      </c>
    </row>
    <row r="46" spans="1:22" ht="18" customHeight="1">
      <c r="A46" s="76">
        <v>15</v>
      </c>
      <c r="B46" s="77">
        <v>15</v>
      </c>
      <c r="C46" s="78" t="s">
        <v>195</v>
      </c>
      <c r="D46" s="78" t="s">
        <v>196</v>
      </c>
      <c r="E46" s="78" t="s">
        <v>115</v>
      </c>
      <c r="F46" s="79">
        <v>61.5625</v>
      </c>
      <c r="G46" s="80" t="s">
        <v>128</v>
      </c>
      <c r="H46" s="60">
        <v>1</v>
      </c>
      <c r="I46" s="79">
        <v>4</v>
      </c>
      <c r="J46" s="81">
        <v>0</v>
      </c>
      <c r="K46" s="60">
        <v>4</v>
      </c>
      <c r="L46" s="63">
        <v>4</v>
      </c>
      <c r="M46" s="79">
        <v>65.5625</v>
      </c>
      <c r="N46" s="83">
        <v>16</v>
      </c>
      <c r="O46" s="83" t="s">
        <v>43</v>
      </c>
      <c r="P46" s="62" t="s">
        <v>43</v>
      </c>
      <c r="Q46" s="63" t="s">
        <v>43</v>
      </c>
      <c r="R46" s="60" t="s">
        <v>43</v>
      </c>
      <c r="S46" s="63" t="s">
        <v>43</v>
      </c>
      <c r="T46" s="79" t="s">
        <v>43</v>
      </c>
      <c r="U46" s="84" t="s">
        <v>43</v>
      </c>
      <c r="V46" s="92" t="s">
        <v>107</v>
      </c>
    </row>
    <row r="47" spans="1:22" ht="18" customHeight="1">
      <c r="A47" s="76"/>
      <c r="B47" s="77">
        <v>26</v>
      </c>
      <c r="C47" s="78" t="s">
        <v>197</v>
      </c>
      <c r="D47" s="78" t="s">
        <v>198</v>
      </c>
      <c r="E47" s="78" t="s">
        <v>199</v>
      </c>
      <c r="F47" s="79">
        <v>64.0625</v>
      </c>
      <c r="G47" s="80">
        <v>21</v>
      </c>
      <c r="H47" s="60">
        <v>1</v>
      </c>
      <c r="I47" s="79">
        <v>9</v>
      </c>
      <c r="J47" s="81">
        <v>0</v>
      </c>
      <c r="K47" s="60">
        <v>0</v>
      </c>
      <c r="L47" s="63">
        <v>0</v>
      </c>
      <c r="M47" s="79">
        <v>64.0625</v>
      </c>
      <c r="N47" s="83">
        <v>13</v>
      </c>
      <c r="O47" s="83" t="s">
        <v>43</v>
      </c>
      <c r="P47" s="62" t="s">
        <v>43</v>
      </c>
      <c r="Q47" s="63" t="s">
        <v>43</v>
      </c>
      <c r="R47" s="60" t="s">
        <v>43</v>
      </c>
      <c r="S47" s="63" t="s">
        <v>43</v>
      </c>
      <c r="T47" s="79" t="s">
        <v>43</v>
      </c>
      <c r="U47" s="84" t="s">
        <v>43</v>
      </c>
      <c r="V47" s="92" t="s">
        <v>107</v>
      </c>
    </row>
    <row r="48" spans="1:22" ht="18" customHeight="1">
      <c r="A48" s="76"/>
      <c r="B48" s="77">
        <v>36</v>
      </c>
      <c r="C48" s="78" t="s">
        <v>200</v>
      </c>
      <c r="D48" s="78" t="s">
        <v>35</v>
      </c>
      <c r="E48" s="78" t="s">
        <v>36</v>
      </c>
      <c r="F48" s="79">
        <v>64.6875</v>
      </c>
      <c r="G48" s="80">
        <v>23</v>
      </c>
      <c r="H48" s="60" t="s">
        <v>43</v>
      </c>
      <c r="I48" s="79" t="s">
        <v>43</v>
      </c>
      <c r="J48" s="81" t="s">
        <v>43</v>
      </c>
      <c r="K48" s="60" t="s">
        <v>43</v>
      </c>
      <c r="L48" s="63" t="s">
        <v>43</v>
      </c>
      <c r="M48" s="79" t="s">
        <v>43</v>
      </c>
      <c r="N48" s="83" t="s">
        <v>43</v>
      </c>
      <c r="O48" s="83" t="s">
        <v>43</v>
      </c>
      <c r="P48" s="62" t="s">
        <v>43</v>
      </c>
      <c r="Q48" s="63" t="s">
        <v>43</v>
      </c>
      <c r="R48" s="60" t="s">
        <v>43</v>
      </c>
      <c r="S48" s="63" t="s">
        <v>43</v>
      </c>
      <c r="T48" s="79" t="s">
        <v>43</v>
      </c>
      <c r="U48" s="84" t="s">
        <v>43</v>
      </c>
      <c r="V48" s="92" t="s">
        <v>108</v>
      </c>
    </row>
    <row r="50" spans="2:21" ht="13.5" customHeight="1">
      <c r="B50" s="168" t="s">
        <v>109</v>
      </c>
      <c r="C50" s="168"/>
      <c r="D50" s="168"/>
      <c r="E50" s="168"/>
      <c r="F50" s="168"/>
      <c r="G50" s="168"/>
      <c r="H50" s="168"/>
      <c r="M50" s="87"/>
      <c r="N50" s="87"/>
      <c r="O50" s="168" t="s">
        <v>17</v>
      </c>
      <c r="P50" s="168"/>
      <c r="Q50" s="168"/>
      <c r="R50" s="168"/>
      <c r="S50" s="168"/>
      <c r="T50" s="168"/>
      <c r="U50" s="168"/>
    </row>
    <row r="51" spans="2:21" ht="17.25" customHeight="1">
      <c r="B51" s="167" t="s">
        <v>18</v>
      </c>
      <c r="C51" s="167"/>
      <c r="D51" s="167"/>
      <c r="E51" s="167"/>
      <c r="F51" s="167"/>
      <c r="G51" s="167"/>
      <c r="H51" s="167"/>
      <c r="M51" s="87"/>
      <c r="N51" s="87"/>
      <c r="O51" s="167" t="s">
        <v>20</v>
      </c>
      <c r="P51" s="167"/>
      <c r="Q51" s="167"/>
      <c r="R51" s="167"/>
      <c r="S51" s="167"/>
      <c r="T51" s="167"/>
      <c r="U51" s="167"/>
    </row>
    <row r="52" spans="1:15" ht="12.75">
      <c r="A52" s="88"/>
      <c r="B52" s="88"/>
      <c r="C52" s="88"/>
      <c r="D52" s="88"/>
      <c r="E52" s="88"/>
      <c r="F52" s="131"/>
      <c r="G52" s="131"/>
      <c r="H52" s="131"/>
      <c r="I52" s="131"/>
      <c r="J52" s="131"/>
      <c r="K52" s="131"/>
      <c r="M52" s="93"/>
      <c r="N52" s="93"/>
      <c r="O52" s="93"/>
    </row>
    <row r="53" spans="3:18" ht="12.75">
      <c r="C53" s="181"/>
      <c r="D53" s="181"/>
      <c r="F53" s="131"/>
      <c r="G53" s="131"/>
      <c r="H53" s="131"/>
      <c r="I53" s="131"/>
      <c r="J53" s="131"/>
      <c r="K53" s="131"/>
      <c r="L53" s="131"/>
      <c r="M53" s="131"/>
      <c r="Q53" s="2"/>
      <c r="R53" s="2"/>
    </row>
    <row r="54" spans="1:16" ht="12.75">
      <c r="A54" s="88"/>
      <c r="B54" s="88"/>
      <c r="C54" s="181"/>
      <c r="D54" s="181"/>
      <c r="E54" s="88"/>
      <c r="F54" s="181"/>
      <c r="G54" s="181"/>
      <c r="H54" s="181"/>
      <c r="I54" s="181"/>
      <c r="J54" s="181"/>
      <c r="K54" s="181"/>
      <c r="L54" s="181"/>
      <c r="M54" s="181"/>
      <c r="N54" s="89"/>
      <c r="O54" s="89"/>
      <c r="P54" s="2"/>
    </row>
    <row r="55" spans="1:15" ht="12.75">
      <c r="A55" s="88"/>
      <c r="B55" s="88"/>
      <c r="C55" s="181"/>
      <c r="D55" s="181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7" ht="12.75">
      <c r="A56" s="88"/>
      <c r="B56" s="88"/>
      <c r="C56" s="181"/>
      <c r="D56" s="181"/>
      <c r="E56" s="88"/>
      <c r="F56" s="88"/>
      <c r="G56" s="88"/>
    </row>
    <row r="57" spans="1:7" ht="12.75">
      <c r="A57" s="88"/>
      <c r="B57" s="88"/>
      <c r="C57" s="181"/>
      <c r="D57" s="181"/>
      <c r="E57" s="88"/>
      <c r="F57" s="88"/>
      <c r="G57" s="88"/>
    </row>
    <row r="58" spans="1:7" ht="12.75">
      <c r="A58" s="88"/>
      <c r="B58" s="88"/>
      <c r="C58" s="181"/>
      <c r="D58" s="181"/>
      <c r="E58" s="88"/>
      <c r="F58" s="88"/>
      <c r="G58" s="88"/>
    </row>
    <row r="59" spans="1:15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15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1:15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1:15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15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1:15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1:15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1:15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1:15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1:15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</sheetData>
  <sheetProtection password="C5C2" sheet="1" objects="1" scenarios="1"/>
  <mergeCells count="37">
    <mergeCell ref="C58:D58"/>
    <mergeCell ref="F54:M54"/>
    <mergeCell ref="C57:D57"/>
    <mergeCell ref="C54:D54"/>
    <mergeCell ref="C55:D55"/>
    <mergeCell ref="C56:D56"/>
    <mergeCell ref="B50:H50"/>
    <mergeCell ref="B51:H51"/>
    <mergeCell ref="F52:K52"/>
    <mergeCell ref="C53:D53"/>
    <mergeCell ref="F53:M53"/>
    <mergeCell ref="K6:K7"/>
    <mergeCell ref="E5:E7"/>
    <mergeCell ref="A5:A7"/>
    <mergeCell ref="D5:D7"/>
    <mergeCell ref="H5:L5"/>
    <mergeCell ref="L6:L7"/>
    <mergeCell ref="V5:V7"/>
    <mergeCell ref="P2:V3"/>
    <mergeCell ref="C5:C7"/>
    <mergeCell ref="A2:D2"/>
    <mergeCell ref="F5:G6"/>
    <mergeCell ref="T5:T7"/>
    <mergeCell ref="B5:B7"/>
    <mergeCell ref="U5:U7"/>
    <mergeCell ref="A3:D3"/>
    <mergeCell ref="H6:J6"/>
    <mergeCell ref="O51:U51"/>
    <mergeCell ref="O50:U50"/>
    <mergeCell ref="H1:J1"/>
    <mergeCell ref="E2:O3"/>
    <mergeCell ref="A1:E1"/>
    <mergeCell ref="O5:S5"/>
    <mergeCell ref="O6:Q6"/>
    <mergeCell ref="R6:R7"/>
    <mergeCell ref="S6:S7"/>
    <mergeCell ref="M5:N6"/>
  </mergeCells>
  <dataValidations count="7">
    <dataValidation allowBlank="1" showInputMessage="1" showErrorMessage="1" prompt="Podaj czas przejazdu w minutach i" sqref="H8:H11"/>
    <dataValidation allowBlank="1" showInputMessage="1" showErrorMessage="1" prompt="i czas przejazdu w sekundach" sqref="I8:I11"/>
    <dataValidation allowBlank="1" showInputMessage="1" showErrorMessage="1" prompt="Wpisz ilość punktów karnych na przeszkodach" sqref="K8:K11"/>
    <dataValidation allowBlank="1" showInputMessage="1" showErrorMessage="1" prompt="Wpisz nazwisko i imię" sqref="W51"/>
    <dataValidation type="textLength" allowBlank="1" showInputMessage="1" showErrorMessage="1" error="Komórka funkcyjna!" sqref="J8:J11 L8:L11 B8:D48">
      <formula1>0</formula1>
      <formula2>0</formula2>
    </dataValidation>
    <dataValidation type="textLength" operator="lessThan" allowBlank="1" showInputMessage="1" showErrorMessage="1" error="Funkcje pomocnicze nie kasować!!!" sqref="AF2:AI3 W2:AB3 T1:T4 U1:V7 E1:S7 A1:D2 A4:D7">
      <formula1>0</formula1>
    </dataValidation>
    <dataValidation type="list" allowBlank="1" showInputMessage="1" showErrorMessage="1" sqref="O51:U51 B51:H51">
      <formula1>Sędzia</formula1>
    </dataValidation>
  </dataValidations>
  <printOptions/>
  <pageMargins left="0.33" right="0.5" top="0.38" bottom="0.36" header="0.23" footer="0.19"/>
  <pageSetup horizontalDpi="300" verticalDpi="300" orientation="landscape" paperSize="9" r:id="rId1"/>
  <headerFooter alignWithMargins="0">
    <oddFooter>&amp;L&amp;6Opracowanie: Roman Opiela&amp;C&amp;8Wyniki końcowe KL "L"  Strona: &amp;P&amp;R&amp;8Wydruk dnia: &amp;D   godz:  &amp;T</oddFooter>
  </headerFooter>
  <rowBreaks count="1" manualBreakCount="1">
    <brk id="2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1">
      <selection activeCell="D10" sqref="D10:D12"/>
    </sheetView>
  </sheetViews>
  <sheetFormatPr defaultColWidth="9.00390625" defaultRowHeight="12.75"/>
  <cols>
    <col min="1" max="1" width="4.625" style="3" customWidth="1"/>
    <col min="2" max="2" width="16.00390625" style="3" customWidth="1"/>
    <col min="3" max="3" width="18.50390625" style="3" customWidth="1"/>
    <col min="4" max="4" width="17.375" style="3" customWidth="1"/>
    <col min="5" max="5" width="3.875" style="3" customWidth="1"/>
    <col min="6" max="25" width="3.125" style="3" customWidth="1"/>
    <col min="26" max="26" width="4.50390625" style="3" customWidth="1"/>
    <col min="27" max="27" width="4.00390625" style="3" customWidth="1"/>
    <col min="28" max="28" width="5.625" style="3" customWidth="1"/>
    <col min="29" max="29" width="11.50390625" style="3" customWidth="1"/>
    <col min="30" max="30" width="10.625" style="3" hidden="1" customWidth="1"/>
    <col min="31" max="31" width="15.875" style="3" hidden="1" customWidth="1"/>
    <col min="32" max="32" width="17.50390625" style="3" hidden="1" customWidth="1"/>
    <col min="33" max="33" width="17.00390625" style="3" hidden="1" customWidth="1"/>
    <col min="34" max="34" width="11.875" style="3" hidden="1" customWidth="1"/>
    <col min="35" max="35" width="11.375" style="3" hidden="1" customWidth="1"/>
    <col min="36" max="36" width="0" style="3" hidden="1" customWidth="1"/>
    <col min="37" max="37" width="10.625" style="3" hidden="1" customWidth="1"/>
    <col min="38" max="38" width="17.00390625" style="3" hidden="1" customWidth="1"/>
    <col min="39" max="39" width="0" style="3" hidden="1" customWidth="1"/>
    <col min="40" max="16384" width="9.375" style="3" customWidth="1"/>
  </cols>
  <sheetData>
    <row r="1" spans="1:24" ht="78" customHeight="1">
      <c r="A1" s="68" t="str">
        <f>'[1]Lista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E1" s="1"/>
      <c r="F1" s="2"/>
      <c r="R1" s="157" t="s">
        <v>0</v>
      </c>
      <c r="S1" s="157"/>
      <c r="T1" s="157"/>
      <c r="U1" s="157"/>
      <c r="V1" s="157"/>
      <c r="W1" s="157"/>
      <c r="X1" s="157"/>
    </row>
    <row r="2" spans="1:29" ht="30.75" customHeight="1">
      <c r="A2" s="174" t="str">
        <f>'[1]Lista start'!A2:B2</f>
        <v>Kl P</v>
      </c>
      <c r="B2" s="199"/>
      <c r="C2" s="199"/>
      <c r="D2" s="170" t="str">
        <f>'[1]Ark. sędz.Ujeżdż.'!D2:Q3</f>
        <v>Ujeżdżenie A -zestawienie ocen                                                                                                       Program FEI-CIC* 2002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40" t="str">
        <f>'[1]Lista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18.75" customHeight="1">
      <c r="A3" s="179" t="str">
        <f>'[1]Lista start'!A3:B3</f>
        <v>Sobota, 11 września 2004 r.</v>
      </c>
      <c r="B3" s="131"/>
      <c r="C3" s="131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ht="12.75">
      <c r="M4" s="7"/>
    </row>
    <row r="5" spans="1:29" ht="20.25" customHeight="1">
      <c r="A5" s="184" t="s">
        <v>1</v>
      </c>
      <c r="B5" s="192" t="s">
        <v>2</v>
      </c>
      <c r="C5" s="46" t="s">
        <v>3</v>
      </c>
      <c r="D5" s="192" t="s">
        <v>4</v>
      </c>
      <c r="E5" s="184" t="s">
        <v>5</v>
      </c>
      <c r="F5" s="188" t="s">
        <v>6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117" t="s">
        <v>7</v>
      </c>
      <c r="AA5" s="186" t="s">
        <v>8</v>
      </c>
      <c r="AB5" s="49" t="s">
        <v>9</v>
      </c>
      <c r="AC5" s="136" t="s">
        <v>10</v>
      </c>
    </row>
    <row r="6" spans="1:29" ht="22.5" customHeight="1">
      <c r="A6" s="185"/>
      <c r="B6" s="46"/>
      <c r="C6" s="47"/>
      <c r="D6" s="46"/>
      <c r="E6" s="185"/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0">
        <v>1</v>
      </c>
      <c r="W6" s="10">
        <v>2</v>
      </c>
      <c r="X6" s="10">
        <v>3</v>
      </c>
      <c r="Y6" s="10">
        <v>4</v>
      </c>
      <c r="Z6" s="119"/>
      <c r="AA6" s="187"/>
      <c r="AB6" s="32"/>
      <c r="AC6" s="136"/>
    </row>
    <row r="7" spans="1:39" ht="12.75">
      <c r="A7" s="191">
        <f>IF('[1]Lista start'!B8&gt;0,'[1]Lista start'!B8,"")</f>
        <v>1</v>
      </c>
      <c r="B7" s="191" t="str">
        <f>T('[1]Lista start'!C8)</f>
        <v>GUN POWDER</v>
      </c>
      <c r="C7" s="191" t="str">
        <f>T('[1]Lista start'!D8)</f>
        <v>Paweł Śniegucki</v>
      </c>
      <c r="D7" s="191" t="str">
        <f>T('[1]Lista start'!E8)</f>
        <v>JKS Jaroszówka</v>
      </c>
      <c r="E7" s="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f aca="true" t="shared" si="0" ref="AA7:AA48">IF(AJ7&gt;0,AJ7,"")</f>
      </c>
      <c r="AB7" s="11">
        <f aca="true" t="shared" si="1" ref="AB7:AB48">IF(AL7,AM7,"")</f>
      </c>
      <c r="AC7" s="196"/>
      <c r="AD7" s="193" t="b">
        <f>ISNUMBER(#REF!)</f>
        <v>0</v>
      </c>
      <c r="AE7" s="193" t="b">
        <f>ISNONTEXT(AC7)</f>
        <v>1</v>
      </c>
      <c r="AF7" s="193" t="b">
        <f>AND('[1]Przegląd'!F7,AE7,(AJ7+AJ8+AJ9)&gt;0,AK7)</f>
        <v>1</v>
      </c>
      <c r="AG7" s="12" t="b">
        <f>'[1]Przegląd'!F$7</f>
        <v>1</v>
      </c>
      <c r="AH7" s="13">
        <f aca="true" t="shared" si="2" ref="AH7:AH48">Z7</f>
        <v>0</v>
      </c>
      <c r="AI7" s="13" t="b">
        <f aca="true" t="shared" si="3" ref="AI7:AI48">IF(AH7&gt;14,FALSE,TRUE)</f>
        <v>1</v>
      </c>
      <c r="AJ7" s="3">
        <f aca="true" t="shared" si="4" ref="AJ7:AJ48">SUM(F7:Y7)-Z7</f>
        <v>0</v>
      </c>
      <c r="AK7" s="193" t="b">
        <f>ISNUMBER(A7)</f>
        <v>1</v>
      </c>
      <c r="AL7" s="3" t="b">
        <f>AND(AE7,AG7,AK7,AJ7&gt;0,AI7,AE7)</f>
        <v>0</v>
      </c>
      <c r="AM7" s="14">
        <f aca="true" t="shared" si="5" ref="AM7:AM48">IF(AJ7&gt;0,(AJ7)/200*100,0)</f>
        <v>0</v>
      </c>
    </row>
    <row r="8" spans="1:39" ht="12.75">
      <c r="A8" s="191"/>
      <c r="B8" s="191"/>
      <c r="C8" s="191"/>
      <c r="D8" s="191"/>
      <c r="E8" s="8" t="s">
        <v>12</v>
      </c>
      <c r="F8" s="18">
        <v>6</v>
      </c>
      <c r="G8" s="18">
        <v>5</v>
      </c>
      <c r="H8" s="18">
        <v>6</v>
      </c>
      <c r="I8" s="18">
        <v>6</v>
      </c>
      <c r="J8" s="18">
        <v>5</v>
      </c>
      <c r="K8" s="18">
        <v>5</v>
      </c>
      <c r="L8" s="18">
        <v>5</v>
      </c>
      <c r="M8" s="18">
        <v>5</v>
      </c>
      <c r="N8" s="18">
        <v>6</v>
      </c>
      <c r="O8" s="18">
        <v>5</v>
      </c>
      <c r="P8" s="18">
        <v>4</v>
      </c>
      <c r="Q8" s="18">
        <v>5</v>
      </c>
      <c r="R8" s="18">
        <v>6</v>
      </c>
      <c r="S8" s="18">
        <v>5</v>
      </c>
      <c r="T8" s="18">
        <v>6</v>
      </c>
      <c r="U8" s="18">
        <v>6</v>
      </c>
      <c r="V8" s="18">
        <v>6</v>
      </c>
      <c r="W8" s="18">
        <v>6</v>
      </c>
      <c r="X8" s="18">
        <v>6</v>
      </c>
      <c r="Y8" s="18">
        <v>6</v>
      </c>
      <c r="Z8" s="18"/>
      <c r="AA8" s="18">
        <f t="shared" si="0"/>
        <v>110</v>
      </c>
      <c r="AB8" s="11">
        <f t="shared" si="1"/>
        <v>55.00000000000001</v>
      </c>
      <c r="AC8" s="197"/>
      <c r="AD8" s="194"/>
      <c r="AE8" s="194"/>
      <c r="AF8" s="194"/>
      <c r="AG8" s="12" t="b">
        <f>'[1]Przegląd'!F$7</f>
        <v>1</v>
      </c>
      <c r="AH8" s="13">
        <f t="shared" si="2"/>
        <v>0</v>
      </c>
      <c r="AI8" s="13" t="b">
        <f t="shared" si="3"/>
        <v>1</v>
      </c>
      <c r="AJ8" s="3">
        <f t="shared" si="4"/>
        <v>110</v>
      </c>
      <c r="AK8" s="194"/>
      <c r="AL8" s="3" t="b">
        <f>AND(AE8,AG8,AK7,AJ8&gt;0,AI8,AE7)</f>
        <v>1</v>
      </c>
      <c r="AM8" s="14">
        <f t="shared" si="5"/>
        <v>55.00000000000001</v>
      </c>
    </row>
    <row r="9" spans="1:39" ht="12.75">
      <c r="A9" s="191"/>
      <c r="B9" s="191"/>
      <c r="C9" s="191"/>
      <c r="D9" s="191"/>
      <c r="E9" s="8" t="s">
        <v>13</v>
      </c>
      <c r="F9" s="18">
        <v>6</v>
      </c>
      <c r="G9" s="18">
        <v>6</v>
      </c>
      <c r="H9" s="18">
        <v>7</v>
      </c>
      <c r="I9" s="18">
        <v>7</v>
      </c>
      <c r="J9" s="18">
        <v>5</v>
      </c>
      <c r="K9" s="18">
        <v>5</v>
      </c>
      <c r="L9" s="18">
        <v>5</v>
      </c>
      <c r="M9" s="18">
        <v>7</v>
      </c>
      <c r="N9" s="18">
        <v>6</v>
      </c>
      <c r="O9" s="18">
        <v>5</v>
      </c>
      <c r="P9" s="18">
        <v>4</v>
      </c>
      <c r="Q9" s="18">
        <v>6</v>
      </c>
      <c r="R9" s="18">
        <v>7</v>
      </c>
      <c r="S9" s="18">
        <v>6</v>
      </c>
      <c r="T9" s="18">
        <v>6</v>
      </c>
      <c r="U9" s="18">
        <v>7</v>
      </c>
      <c r="V9" s="18">
        <v>6</v>
      </c>
      <c r="W9" s="18">
        <v>6</v>
      </c>
      <c r="X9" s="18">
        <v>6</v>
      </c>
      <c r="Y9" s="18">
        <v>6</v>
      </c>
      <c r="Z9" s="18"/>
      <c r="AA9" s="18">
        <f t="shared" si="0"/>
        <v>119</v>
      </c>
      <c r="AB9" s="11">
        <f t="shared" si="1"/>
        <v>59.5</v>
      </c>
      <c r="AC9" s="198"/>
      <c r="AD9" s="195"/>
      <c r="AE9" s="195"/>
      <c r="AF9" s="195"/>
      <c r="AG9" s="12" t="b">
        <f>'[1]Przegląd'!F$7</f>
        <v>1</v>
      </c>
      <c r="AH9" s="13">
        <f t="shared" si="2"/>
        <v>0</v>
      </c>
      <c r="AI9" s="13" t="b">
        <f t="shared" si="3"/>
        <v>1</v>
      </c>
      <c r="AJ9" s="3">
        <f t="shared" si="4"/>
        <v>119</v>
      </c>
      <c r="AK9" s="195"/>
      <c r="AL9" s="3" t="b">
        <f>AND(AE9,AG9,AK7,AJ9&gt;0,AI9,AE7)</f>
        <v>1</v>
      </c>
      <c r="AM9" s="14">
        <f t="shared" si="5"/>
        <v>59.5</v>
      </c>
    </row>
    <row r="10" spans="1:39" ht="12.75">
      <c r="A10" s="191">
        <f>IF('[1]Lista start'!B9&gt;0,'[1]Lista start'!B9,"")</f>
        <v>2</v>
      </c>
      <c r="B10" s="191" t="str">
        <f>T('[1]Lista start'!C9)</f>
        <v>VIKY</v>
      </c>
      <c r="C10" s="191" t="str">
        <f>T('[1]Lista start'!D9)</f>
        <v>Petr Myska</v>
      </c>
      <c r="D10" s="191" t="str">
        <f>T('[1]Lista start'!E9)</f>
        <v>Republika Czech</v>
      </c>
      <c r="E10" s="8" t="s">
        <v>11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f t="shared" si="0"/>
      </c>
      <c r="AB10" s="11">
        <f t="shared" si="1"/>
      </c>
      <c r="AC10" s="196"/>
      <c r="AD10" s="193" t="b">
        <f>ISNUMBER(#REF!)</f>
        <v>0</v>
      </c>
      <c r="AE10" s="193" t="b">
        <f>ISNONTEXT(AC10)</f>
        <v>1</v>
      </c>
      <c r="AF10" s="193" t="b">
        <f>AND('[1]Przegląd'!F8,AE10,(AJ10+AJ11+AJ12)&gt;0,AK10)</f>
        <v>1</v>
      </c>
      <c r="AG10" s="12" t="b">
        <f>'[1]Przegląd'!F$8</f>
        <v>1</v>
      </c>
      <c r="AH10" s="13">
        <f t="shared" si="2"/>
        <v>0</v>
      </c>
      <c r="AI10" s="13" t="b">
        <f t="shared" si="3"/>
        <v>1</v>
      </c>
      <c r="AJ10" s="3">
        <f t="shared" si="4"/>
        <v>0</v>
      </c>
      <c r="AK10" s="193" t="b">
        <f>ISNUMBER(A10)</f>
        <v>1</v>
      </c>
      <c r="AL10" s="3" t="b">
        <f>AND(AE10,AG10,AK10,AJ10&gt;0,AI10,AE10)</f>
        <v>0</v>
      </c>
      <c r="AM10" s="14">
        <f t="shared" si="5"/>
        <v>0</v>
      </c>
    </row>
    <row r="11" spans="1:39" ht="12.75">
      <c r="A11" s="191"/>
      <c r="B11" s="191"/>
      <c r="C11" s="191"/>
      <c r="D11" s="191"/>
      <c r="E11" s="8" t="s">
        <v>12</v>
      </c>
      <c r="F11" s="18">
        <v>5</v>
      </c>
      <c r="G11" s="18">
        <v>6</v>
      </c>
      <c r="H11" s="18">
        <v>6</v>
      </c>
      <c r="I11" s="18">
        <v>5</v>
      </c>
      <c r="J11" s="18">
        <v>6</v>
      </c>
      <c r="K11" s="18">
        <v>5</v>
      </c>
      <c r="L11" s="18">
        <v>5</v>
      </c>
      <c r="M11" s="18">
        <v>6</v>
      </c>
      <c r="N11" s="18">
        <v>6</v>
      </c>
      <c r="O11" s="18">
        <v>5</v>
      </c>
      <c r="P11" s="18">
        <v>6</v>
      </c>
      <c r="Q11" s="18">
        <v>5</v>
      </c>
      <c r="R11" s="18">
        <v>5</v>
      </c>
      <c r="S11" s="18">
        <v>5</v>
      </c>
      <c r="T11" s="18">
        <v>6</v>
      </c>
      <c r="U11" s="18">
        <v>5</v>
      </c>
      <c r="V11" s="18">
        <v>6</v>
      </c>
      <c r="W11" s="18">
        <v>5</v>
      </c>
      <c r="X11" s="18">
        <v>5</v>
      </c>
      <c r="Y11" s="18">
        <v>6</v>
      </c>
      <c r="Z11" s="18"/>
      <c r="AA11" s="18">
        <f t="shared" si="0"/>
        <v>109</v>
      </c>
      <c r="AB11" s="11">
        <f t="shared" si="1"/>
        <v>54.50000000000001</v>
      </c>
      <c r="AC11" s="197"/>
      <c r="AD11" s="194"/>
      <c r="AE11" s="194"/>
      <c r="AF11" s="194"/>
      <c r="AG11" s="12" t="b">
        <f>'[1]Przegląd'!F$8</f>
        <v>1</v>
      </c>
      <c r="AH11" s="13">
        <f t="shared" si="2"/>
        <v>0</v>
      </c>
      <c r="AI11" s="13" t="b">
        <f t="shared" si="3"/>
        <v>1</v>
      </c>
      <c r="AJ11" s="3">
        <f t="shared" si="4"/>
        <v>109</v>
      </c>
      <c r="AK11" s="194"/>
      <c r="AL11" s="3" t="b">
        <f>AND(AE11,AG11,AK10,AJ11&gt;0,AI11,AE10)</f>
        <v>1</v>
      </c>
      <c r="AM11" s="14">
        <f t="shared" si="5"/>
        <v>54.50000000000001</v>
      </c>
    </row>
    <row r="12" spans="1:39" ht="12.75">
      <c r="A12" s="191"/>
      <c r="B12" s="191"/>
      <c r="C12" s="191"/>
      <c r="D12" s="191"/>
      <c r="E12" s="8" t="s">
        <v>13</v>
      </c>
      <c r="F12" s="18">
        <v>6</v>
      </c>
      <c r="G12" s="18">
        <v>6</v>
      </c>
      <c r="H12" s="18">
        <v>6</v>
      </c>
      <c r="I12" s="18">
        <v>6</v>
      </c>
      <c r="J12" s="18">
        <v>6</v>
      </c>
      <c r="K12" s="18">
        <v>5</v>
      </c>
      <c r="L12" s="18">
        <v>6</v>
      </c>
      <c r="M12" s="18">
        <v>7</v>
      </c>
      <c r="N12" s="18">
        <v>6</v>
      </c>
      <c r="O12" s="18">
        <v>6</v>
      </c>
      <c r="P12" s="18">
        <v>6</v>
      </c>
      <c r="Q12" s="18">
        <v>6</v>
      </c>
      <c r="R12" s="18">
        <v>7</v>
      </c>
      <c r="S12" s="18">
        <v>7</v>
      </c>
      <c r="T12" s="18">
        <v>6</v>
      </c>
      <c r="U12" s="18">
        <v>7</v>
      </c>
      <c r="V12" s="18">
        <v>6</v>
      </c>
      <c r="W12" s="18">
        <v>7</v>
      </c>
      <c r="X12" s="18">
        <v>6</v>
      </c>
      <c r="Y12" s="18">
        <v>6</v>
      </c>
      <c r="Z12" s="18"/>
      <c r="AA12" s="18">
        <f t="shared" si="0"/>
        <v>124</v>
      </c>
      <c r="AB12" s="11">
        <f t="shared" si="1"/>
        <v>62</v>
      </c>
      <c r="AC12" s="198"/>
      <c r="AD12" s="195"/>
      <c r="AE12" s="195"/>
      <c r="AF12" s="195"/>
      <c r="AG12" s="12" t="b">
        <f>'[1]Przegląd'!F$8</f>
        <v>1</v>
      </c>
      <c r="AH12" s="13">
        <f t="shared" si="2"/>
        <v>0</v>
      </c>
      <c r="AI12" s="13" t="b">
        <f t="shared" si="3"/>
        <v>1</v>
      </c>
      <c r="AJ12" s="3">
        <f t="shared" si="4"/>
        <v>124</v>
      </c>
      <c r="AK12" s="195"/>
      <c r="AL12" s="3" t="b">
        <f>AND(AE12,AG12,AK10,AJ12&gt;0,AI12,AE10)</f>
        <v>1</v>
      </c>
      <c r="AM12" s="14">
        <f t="shared" si="5"/>
        <v>62</v>
      </c>
    </row>
    <row r="13" spans="1:39" ht="12.75">
      <c r="A13" s="191">
        <f>IF('[1]Lista start'!B10&gt;0,'[1]Lista start'!B10,"")</f>
        <v>3</v>
      </c>
      <c r="B13" s="191" t="str">
        <f>T('[1]Lista start'!C10)</f>
        <v>HEKTOR</v>
      </c>
      <c r="C13" s="191" t="str">
        <f>T('[1]Lista start'!D10)</f>
        <v>Agnieszka Langer</v>
      </c>
      <c r="D13" s="191" t="str">
        <f>T('[1]Lista start'!E10)</f>
        <v>KJ OSK Jaroszówka</v>
      </c>
      <c r="E13" s="8" t="s">
        <v>14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f t="shared" si="0"/>
      </c>
      <c r="AB13" s="11">
        <f t="shared" si="1"/>
      </c>
      <c r="AC13" s="196"/>
      <c r="AD13" s="193" t="b">
        <f>ISNUMBER(#REF!)</f>
        <v>0</v>
      </c>
      <c r="AE13" s="193" t="b">
        <f>ISNONTEXT(AC13)</f>
        <v>1</v>
      </c>
      <c r="AF13" s="193" t="b">
        <f>AND('[1]Przegląd'!F9,AE13,(AJ13+AJ14+AJ15)&gt;0,AK13)</f>
        <v>1</v>
      </c>
      <c r="AG13" s="12" t="b">
        <f>'[1]Przegląd'!F$9</f>
        <v>1</v>
      </c>
      <c r="AH13" s="13">
        <f t="shared" si="2"/>
        <v>0</v>
      </c>
      <c r="AI13" s="13" t="b">
        <f t="shared" si="3"/>
        <v>1</v>
      </c>
      <c r="AJ13" s="3">
        <f t="shared" si="4"/>
        <v>0</v>
      </c>
      <c r="AK13" s="193" t="b">
        <f>ISNUMBER(A13)</f>
        <v>1</v>
      </c>
      <c r="AL13" s="3" t="b">
        <f>AND(AE13,AG13,AK13,AJ13&gt;0,AI13,AE13)</f>
        <v>0</v>
      </c>
      <c r="AM13" s="14">
        <f t="shared" si="5"/>
        <v>0</v>
      </c>
    </row>
    <row r="14" spans="1:39" ht="12.75">
      <c r="A14" s="191"/>
      <c r="B14" s="191"/>
      <c r="C14" s="191"/>
      <c r="D14" s="191"/>
      <c r="E14" s="8" t="s">
        <v>12</v>
      </c>
      <c r="F14" s="18">
        <v>6</v>
      </c>
      <c r="G14" s="18">
        <v>5</v>
      </c>
      <c r="H14" s="18">
        <v>5</v>
      </c>
      <c r="I14" s="18">
        <v>6</v>
      </c>
      <c r="J14" s="18">
        <v>5</v>
      </c>
      <c r="K14" s="18">
        <v>5</v>
      </c>
      <c r="L14" s="18">
        <v>5</v>
      </c>
      <c r="M14" s="18">
        <v>5</v>
      </c>
      <c r="N14" s="18">
        <v>6</v>
      </c>
      <c r="O14" s="18">
        <v>6</v>
      </c>
      <c r="P14" s="18">
        <v>6</v>
      </c>
      <c r="Q14" s="18">
        <v>5</v>
      </c>
      <c r="R14" s="18">
        <v>6</v>
      </c>
      <c r="S14" s="18">
        <v>5</v>
      </c>
      <c r="T14" s="18">
        <v>6</v>
      </c>
      <c r="U14" s="18">
        <v>6</v>
      </c>
      <c r="V14" s="18">
        <v>6</v>
      </c>
      <c r="W14" s="18">
        <v>5</v>
      </c>
      <c r="X14" s="18">
        <v>6</v>
      </c>
      <c r="Y14" s="18">
        <v>6</v>
      </c>
      <c r="Z14" s="18"/>
      <c r="AA14" s="18">
        <f t="shared" si="0"/>
        <v>111</v>
      </c>
      <c r="AB14" s="11">
        <f t="shared" si="1"/>
        <v>55.50000000000001</v>
      </c>
      <c r="AC14" s="197"/>
      <c r="AD14" s="194"/>
      <c r="AE14" s="194"/>
      <c r="AF14" s="194"/>
      <c r="AG14" s="12" t="b">
        <f>'[1]Przegląd'!F$9</f>
        <v>1</v>
      </c>
      <c r="AH14" s="13">
        <f t="shared" si="2"/>
        <v>0</v>
      </c>
      <c r="AI14" s="13" t="b">
        <f t="shared" si="3"/>
        <v>1</v>
      </c>
      <c r="AJ14" s="3">
        <f t="shared" si="4"/>
        <v>111</v>
      </c>
      <c r="AK14" s="194"/>
      <c r="AL14" s="3" t="b">
        <f>AND(AE14,AG14,AK13,AJ14&gt;0,AI14,AE13)</f>
        <v>1</v>
      </c>
      <c r="AM14" s="14">
        <f t="shared" si="5"/>
        <v>55.50000000000001</v>
      </c>
    </row>
    <row r="15" spans="1:39" ht="12.75">
      <c r="A15" s="191"/>
      <c r="B15" s="191"/>
      <c r="C15" s="191"/>
      <c r="D15" s="191"/>
      <c r="E15" s="8" t="s">
        <v>13</v>
      </c>
      <c r="F15" s="18">
        <v>6</v>
      </c>
      <c r="G15" s="18">
        <v>6</v>
      </c>
      <c r="H15" s="18">
        <v>6</v>
      </c>
      <c r="I15" s="18">
        <v>5</v>
      </c>
      <c r="J15" s="18">
        <v>5</v>
      </c>
      <c r="K15" s="18">
        <v>6</v>
      </c>
      <c r="L15" s="18">
        <v>6</v>
      </c>
      <c r="M15" s="18">
        <v>5</v>
      </c>
      <c r="N15" s="18">
        <v>6</v>
      </c>
      <c r="O15" s="18">
        <v>6</v>
      </c>
      <c r="P15" s="18">
        <v>6</v>
      </c>
      <c r="Q15" s="18">
        <v>6</v>
      </c>
      <c r="R15" s="18">
        <v>6</v>
      </c>
      <c r="S15" s="18">
        <v>6</v>
      </c>
      <c r="T15" s="18">
        <v>6</v>
      </c>
      <c r="U15" s="18">
        <v>6</v>
      </c>
      <c r="V15" s="18">
        <v>6</v>
      </c>
      <c r="W15" s="18">
        <v>6</v>
      </c>
      <c r="X15" s="18">
        <v>6</v>
      </c>
      <c r="Y15" s="18">
        <v>6</v>
      </c>
      <c r="Z15" s="18"/>
      <c r="AA15" s="18">
        <f t="shared" si="0"/>
        <v>117</v>
      </c>
      <c r="AB15" s="11">
        <f t="shared" si="1"/>
        <v>58.5</v>
      </c>
      <c r="AC15" s="198"/>
      <c r="AD15" s="195"/>
      <c r="AE15" s="195"/>
      <c r="AF15" s="195"/>
      <c r="AG15" s="12" t="b">
        <f>'[1]Przegląd'!F$9</f>
        <v>1</v>
      </c>
      <c r="AH15" s="13">
        <f t="shared" si="2"/>
        <v>0</v>
      </c>
      <c r="AI15" s="13" t="b">
        <f t="shared" si="3"/>
        <v>1</v>
      </c>
      <c r="AJ15" s="3">
        <f t="shared" si="4"/>
        <v>117</v>
      </c>
      <c r="AK15" s="195"/>
      <c r="AL15" s="3" t="b">
        <f>AND(AE15,AG15,AK13,AJ15&gt;0,AI15,AE13)</f>
        <v>1</v>
      </c>
      <c r="AM15" s="14">
        <f t="shared" si="5"/>
        <v>58.5</v>
      </c>
    </row>
    <row r="16" spans="1:39" ht="12.75" customHeight="1">
      <c r="A16" s="191">
        <f>IF('[1]Lista start'!B12&gt;0,'[1]Lista start'!B12,"")</f>
        <v>5</v>
      </c>
      <c r="B16" s="191" t="str">
        <f>T('[1]Lista start'!C12)</f>
        <v>VENA</v>
      </c>
      <c r="C16" s="191" t="str">
        <f>T('[1]Lista start'!D12)</f>
        <v>Artur Społowicz</v>
      </c>
      <c r="D16" s="191" t="str">
        <f>T('[1]Lista start'!E12)</f>
        <v>LKJ Moszna</v>
      </c>
      <c r="E16" s="8" t="s">
        <v>11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>
        <f t="shared" si="0"/>
      </c>
      <c r="AB16" s="11">
        <f t="shared" si="1"/>
      </c>
      <c r="AC16" s="196"/>
      <c r="AD16" s="193" t="b">
        <f>ISNUMBER(#REF!)</f>
        <v>0</v>
      </c>
      <c r="AE16" s="193" t="b">
        <f>ISNONTEXT(AC16)</f>
        <v>1</v>
      </c>
      <c r="AF16" s="193" t="b">
        <f>AND('[1]Przegląd'!F11,AE16,(AJ16+AJ17+AJ18)&gt;0,AK16)</f>
        <v>1</v>
      </c>
      <c r="AG16" s="12" t="b">
        <f>'[1]Przegląd'!F$11</f>
        <v>1</v>
      </c>
      <c r="AH16" s="13">
        <f t="shared" si="2"/>
        <v>0</v>
      </c>
      <c r="AI16" s="13" t="b">
        <f t="shared" si="3"/>
        <v>1</v>
      </c>
      <c r="AJ16" s="3">
        <f t="shared" si="4"/>
        <v>0</v>
      </c>
      <c r="AK16" s="193" t="b">
        <f>ISNUMBER(A16)</f>
        <v>1</v>
      </c>
      <c r="AL16" s="3" t="b">
        <f>AND(AE16,AG16,AK16,AJ16&gt;0,AI16,AE16)</f>
        <v>0</v>
      </c>
      <c r="AM16" s="14">
        <f t="shared" si="5"/>
        <v>0</v>
      </c>
    </row>
    <row r="17" spans="1:39" ht="12.75">
      <c r="A17" s="191"/>
      <c r="B17" s="191"/>
      <c r="C17" s="191"/>
      <c r="D17" s="191"/>
      <c r="E17" s="8" t="s">
        <v>12</v>
      </c>
      <c r="F17" s="18">
        <v>7</v>
      </c>
      <c r="G17" s="18">
        <v>7</v>
      </c>
      <c r="H17" s="18">
        <v>6</v>
      </c>
      <c r="I17" s="18">
        <v>7</v>
      </c>
      <c r="J17" s="18">
        <v>7</v>
      </c>
      <c r="K17" s="18">
        <v>5</v>
      </c>
      <c r="L17" s="18">
        <v>6</v>
      </c>
      <c r="M17" s="18">
        <v>6</v>
      </c>
      <c r="N17" s="18">
        <v>7</v>
      </c>
      <c r="O17" s="18">
        <v>6</v>
      </c>
      <c r="P17" s="18">
        <v>7</v>
      </c>
      <c r="Q17" s="18">
        <v>6</v>
      </c>
      <c r="R17" s="18">
        <v>7</v>
      </c>
      <c r="S17" s="18">
        <v>7</v>
      </c>
      <c r="T17" s="18">
        <v>6</v>
      </c>
      <c r="U17" s="18">
        <v>6</v>
      </c>
      <c r="V17" s="18">
        <v>7</v>
      </c>
      <c r="W17" s="18">
        <v>6</v>
      </c>
      <c r="X17" s="18">
        <v>6</v>
      </c>
      <c r="Y17" s="18">
        <v>7</v>
      </c>
      <c r="Z17" s="18"/>
      <c r="AA17" s="18">
        <f t="shared" si="0"/>
        <v>129</v>
      </c>
      <c r="AB17" s="11">
        <f t="shared" si="1"/>
        <v>64.5</v>
      </c>
      <c r="AC17" s="197"/>
      <c r="AD17" s="194"/>
      <c r="AE17" s="194"/>
      <c r="AF17" s="194"/>
      <c r="AG17" s="12" t="b">
        <f>'[1]Przegląd'!F$11</f>
        <v>1</v>
      </c>
      <c r="AH17" s="13">
        <f t="shared" si="2"/>
        <v>0</v>
      </c>
      <c r="AI17" s="13" t="b">
        <f t="shared" si="3"/>
        <v>1</v>
      </c>
      <c r="AJ17" s="3">
        <f t="shared" si="4"/>
        <v>129</v>
      </c>
      <c r="AK17" s="194"/>
      <c r="AL17" s="3" t="b">
        <f>AND(AE17,AG17,AK16,AJ17&gt;0,AI17,AE16)</f>
        <v>1</v>
      </c>
      <c r="AM17" s="14">
        <f t="shared" si="5"/>
        <v>64.5</v>
      </c>
    </row>
    <row r="18" spans="1:39" ht="12.75">
      <c r="A18" s="191"/>
      <c r="B18" s="191"/>
      <c r="C18" s="191"/>
      <c r="D18" s="191"/>
      <c r="E18" s="8" t="s">
        <v>13</v>
      </c>
      <c r="F18" s="18">
        <v>6</v>
      </c>
      <c r="G18" s="18">
        <v>7</v>
      </c>
      <c r="H18" s="18">
        <v>7</v>
      </c>
      <c r="I18" s="18">
        <v>6</v>
      </c>
      <c r="J18" s="18">
        <v>7</v>
      </c>
      <c r="K18" s="18">
        <v>5</v>
      </c>
      <c r="L18" s="18">
        <v>7</v>
      </c>
      <c r="M18" s="18">
        <v>6</v>
      </c>
      <c r="N18" s="18">
        <v>6</v>
      </c>
      <c r="O18" s="18">
        <v>6</v>
      </c>
      <c r="P18" s="18">
        <v>7</v>
      </c>
      <c r="Q18" s="18">
        <v>7</v>
      </c>
      <c r="R18" s="18">
        <v>7</v>
      </c>
      <c r="S18" s="18">
        <v>6</v>
      </c>
      <c r="T18" s="18">
        <v>7</v>
      </c>
      <c r="U18" s="18">
        <v>6</v>
      </c>
      <c r="V18" s="18">
        <v>7</v>
      </c>
      <c r="W18" s="18">
        <v>7</v>
      </c>
      <c r="X18" s="18">
        <v>7</v>
      </c>
      <c r="Y18" s="18">
        <v>7</v>
      </c>
      <c r="Z18" s="18"/>
      <c r="AA18" s="18">
        <f t="shared" si="0"/>
        <v>131</v>
      </c>
      <c r="AB18" s="11">
        <f t="shared" si="1"/>
        <v>65.5</v>
      </c>
      <c r="AC18" s="198"/>
      <c r="AD18" s="195"/>
      <c r="AE18" s="195"/>
      <c r="AF18" s="195"/>
      <c r="AG18" s="12" t="b">
        <f>'[1]Przegląd'!F$11</f>
        <v>1</v>
      </c>
      <c r="AH18" s="13">
        <f t="shared" si="2"/>
        <v>0</v>
      </c>
      <c r="AI18" s="13" t="b">
        <f t="shared" si="3"/>
        <v>1</v>
      </c>
      <c r="AJ18" s="3">
        <f t="shared" si="4"/>
        <v>131</v>
      </c>
      <c r="AK18" s="195"/>
      <c r="AL18" s="3" t="b">
        <f>AND(AE18,AG18,AK16,AJ18&gt;0,AI18,AE16)</f>
        <v>1</v>
      </c>
      <c r="AM18" s="14">
        <f t="shared" si="5"/>
        <v>65.5</v>
      </c>
    </row>
    <row r="19" spans="1:39" ht="12.75">
      <c r="A19" s="191">
        <f>IF('[1]Lista start'!B13&gt;0,'[1]Lista start'!B13,"")</f>
        <v>6</v>
      </c>
      <c r="B19" s="191" t="str">
        <f>T('[1]Lista start'!C13)</f>
        <v>BONGOS</v>
      </c>
      <c r="C19" s="191" t="str">
        <f>T('[1]Lista start'!D13)</f>
        <v>Ewa Ochal</v>
      </c>
      <c r="D19" s="191" t="str">
        <f>T('[1]Lista start'!E13)</f>
        <v>WKJ SJ Energia Lublin</v>
      </c>
      <c r="E19" s="8" t="s">
        <v>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f t="shared" si="0"/>
      </c>
      <c r="AB19" s="11">
        <f t="shared" si="1"/>
      </c>
      <c r="AC19" s="196" t="s">
        <v>15</v>
      </c>
      <c r="AD19" s="193" t="b">
        <f>ISNUMBER(#REF!)</f>
        <v>0</v>
      </c>
      <c r="AE19" s="193" t="b">
        <f>ISNONTEXT(AC19)</f>
        <v>0</v>
      </c>
      <c r="AF19" s="193" t="b">
        <f>AND('[1]Przegląd'!F12,AE19,(AJ19+AJ20+AJ21)&gt;0,AK19)</f>
        <v>0</v>
      </c>
      <c r="AG19" s="12" t="b">
        <f>'[1]Przegląd'!F$12</f>
        <v>1</v>
      </c>
      <c r="AH19" s="13">
        <f t="shared" si="2"/>
        <v>0</v>
      </c>
      <c r="AI19" s="13" t="b">
        <f t="shared" si="3"/>
        <v>1</v>
      </c>
      <c r="AJ19" s="3">
        <f t="shared" si="4"/>
        <v>0</v>
      </c>
      <c r="AK19" s="193" t="b">
        <f>ISNUMBER(A19)</f>
        <v>1</v>
      </c>
      <c r="AL19" s="3" t="b">
        <f>AND(AE19,AG19,AK19,AJ19&gt;0,AI19,AE19)</f>
        <v>0</v>
      </c>
      <c r="AM19" s="14">
        <f t="shared" si="5"/>
        <v>0</v>
      </c>
    </row>
    <row r="20" spans="1:39" ht="12.75">
      <c r="A20" s="191"/>
      <c r="B20" s="191"/>
      <c r="C20" s="191"/>
      <c r="D20" s="191"/>
      <c r="E20" s="8" t="s">
        <v>12</v>
      </c>
      <c r="F20" s="18">
        <v>5</v>
      </c>
      <c r="G20" s="18">
        <v>5</v>
      </c>
      <c r="H20" s="18">
        <v>6</v>
      </c>
      <c r="I20" s="18">
        <v>5</v>
      </c>
      <c r="J20" s="18">
        <v>5</v>
      </c>
      <c r="K20" s="18">
        <v>4</v>
      </c>
      <c r="L20" s="18">
        <v>5</v>
      </c>
      <c r="M20" s="18">
        <v>5</v>
      </c>
      <c r="N20" s="18">
        <v>6</v>
      </c>
      <c r="O20" s="18">
        <v>5</v>
      </c>
      <c r="P20" s="18">
        <v>5</v>
      </c>
      <c r="Q20" s="18">
        <v>5</v>
      </c>
      <c r="R20" s="18">
        <v>0</v>
      </c>
      <c r="S20" s="18">
        <v>5</v>
      </c>
      <c r="T20" s="18">
        <v>4</v>
      </c>
      <c r="U20" s="18"/>
      <c r="V20" s="18"/>
      <c r="W20" s="18"/>
      <c r="X20" s="18"/>
      <c r="Y20" s="18"/>
      <c r="Z20" s="18"/>
      <c r="AA20" s="18">
        <f t="shared" si="0"/>
        <v>70</v>
      </c>
      <c r="AB20" s="11">
        <f t="shared" si="1"/>
      </c>
      <c r="AC20" s="197"/>
      <c r="AD20" s="194"/>
      <c r="AE20" s="194"/>
      <c r="AF20" s="194"/>
      <c r="AG20" s="12" t="b">
        <f>'[1]Przegląd'!F$12</f>
        <v>1</v>
      </c>
      <c r="AH20" s="13">
        <f t="shared" si="2"/>
        <v>0</v>
      </c>
      <c r="AI20" s="13" t="b">
        <f t="shared" si="3"/>
        <v>1</v>
      </c>
      <c r="AJ20" s="3">
        <f t="shared" si="4"/>
        <v>70</v>
      </c>
      <c r="AK20" s="194"/>
      <c r="AL20" s="3" t="b">
        <f>AND(AE20,AG20,AK19,AJ20&gt;0,AI20,AE19)</f>
        <v>0</v>
      </c>
      <c r="AM20" s="14">
        <f t="shared" si="5"/>
        <v>35</v>
      </c>
    </row>
    <row r="21" spans="1:39" ht="12.75">
      <c r="A21" s="191"/>
      <c r="B21" s="191"/>
      <c r="C21" s="191"/>
      <c r="D21" s="191"/>
      <c r="E21" s="8" t="s">
        <v>13</v>
      </c>
      <c r="F21" s="18">
        <v>6</v>
      </c>
      <c r="G21" s="18">
        <v>6</v>
      </c>
      <c r="H21" s="18">
        <v>6</v>
      </c>
      <c r="I21" s="18">
        <v>6</v>
      </c>
      <c r="J21" s="18">
        <v>5</v>
      </c>
      <c r="K21" s="18">
        <v>6</v>
      </c>
      <c r="L21" s="18"/>
      <c r="M21" s="18">
        <v>6</v>
      </c>
      <c r="N21" s="18">
        <v>6</v>
      </c>
      <c r="O21" s="18">
        <v>6</v>
      </c>
      <c r="P21" s="18">
        <v>6</v>
      </c>
      <c r="Q21" s="18">
        <v>7</v>
      </c>
      <c r="R21" s="18">
        <v>5</v>
      </c>
      <c r="S21" s="18">
        <v>6</v>
      </c>
      <c r="T21" s="18">
        <v>5</v>
      </c>
      <c r="U21" s="18"/>
      <c r="V21" s="18"/>
      <c r="W21" s="18"/>
      <c r="X21" s="18"/>
      <c r="Y21" s="18"/>
      <c r="Z21" s="18"/>
      <c r="AA21" s="18">
        <f t="shared" si="0"/>
        <v>82</v>
      </c>
      <c r="AB21" s="11">
        <f t="shared" si="1"/>
      </c>
      <c r="AC21" s="198"/>
      <c r="AD21" s="195"/>
      <c r="AE21" s="195"/>
      <c r="AF21" s="195"/>
      <c r="AG21" s="12" t="b">
        <f>'[1]Przegląd'!F$12</f>
        <v>1</v>
      </c>
      <c r="AH21" s="13">
        <f t="shared" si="2"/>
        <v>0</v>
      </c>
      <c r="AI21" s="13" t="b">
        <f t="shared" si="3"/>
        <v>1</v>
      </c>
      <c r="AJ21" s="3">
        <f t="shared" si="4"/>
        <v>82</v>
      </c>
      <c r="AK21" s="195"/>
      <c r="AL21" s="3" t="b">
        <f>AND(AE21,AG21,AK19,AJ21&gt;0,AI21,AE19)</f>
        <v>0</v>
      </c>
      <c r="AM21" s="14">
        <f t="shared" si="5"/>
        <v>41</v>
      </c>
    </row>
    <row r="22" spans="1:39" ht="12.75">
      <c r="A22" s="191">
        <f>IF('[1]Lista start'!B14&gt;0,'[1]Lista start'!B14,"")</f>
        <v>7</v>
      </c>
      <c r="B22" s="191" t="str">
        <f>T('[1]Lista start'!C14)</f>
        <v>DEIRON</v>
      </c>
      <c r="C22" s="191" t="str">
        <f>T('[1]Lista start'!D14)</f>
        <v>Jarosław Pogodziński</v>
      </c>
      <c r="D22" s="191" t="str">
        <f>T('[1]Lista start'!E14)</f>
        <v>KS Szwadron Stara Miłosna</v>
      </c>
      <c r="E22" s="8" t="s">
        <v>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f t="shared" si="0"/>
      </c>
      <c r="AB22" s="11">
        <f t="shared" si="1"/>
      </c>
      <c r="AC22" s="196"/>
      <c r="AD22" s="193" t="b">
        <f>ISNUMBER(#REF!)</f>
        <v>0</v>
      </c>
      <c r="AE22" s="193" t="b">
        <f>ISNONTEXT(AC22)</f>
        <v>1</v>
      </c>
      <c r="AF22" s="193" t="b">
        <f>AND('[1]Przegląd'!F13,AE22,(AJ22+AJ23+AJ24)&gt;0,AK22)</f>
        <v>1</v>
      </c>
      <c r="AG22" s="12" t="b">
        <f>'[1]Przegląd'!F$13</f>
        <v>1</v>
      </c>
      <c r="AH22" s="13">
        <f t="shared" si="2"/>
        <v>0</v>
      </c>
      <c r="AI22" s="13" t="b">
        <f t="shared" si="3"/>
        <v>1</v>
      </c>
      <c r="AJ22" s="3">
        <f t="shared" si="4"/>
        <v>0</v>
      </c>
      <c r="AK22" s="193" t="b">
        <f>ISNUMBER(A22)</f>
        <v>1</v>
      </c>
      <c r="AL22" s="3" t="b">
        <f>AND(AE22,AG22,AK22,AJ22&gt;0,AI22,AE22)</f>
        <v>0</v>
      </c>
      <c r="AM22" s="14">
        <f t="shared" si="5"/>
        <v>0</v>
      </c>
    </row>
    <row r="23" spans="1:39" ht="12.75">
      <c r="A23" s="191"/>
      <c r="B23" s="191"/>
      <c r="C23" s="191"/>
      <c r="D23" s="191"/>
      <c r="E23" s="8" t="s">
        <v>12</v>
      </c>
      <c r="F23" s="18">
        <v>6</v>
      </c>
      <c r="G23" s="18">
        <v>6</v>
      </c>
      <c r="H23" s="18">
        <v>6</v>
      </c>
      <c r="I23" s="18">
        <v>6</v>
      </c>
      <c r="J23" s="18">
        <v>5</v>
      </c>
      <c r="K23" s="18">
        <v>6</v>
      </c>
      <c r="L23" s="18">
        <v>5</v>
      </c>
      <c r="M23" s="18">
        <v>6</v>
      </c>
      <c r="N23" s="18">
        <v>7</v>
      </c>
      <c r="O23" s="18">
        <v>5</v>
      </c>
      <c r="P23" s="18">
        <v>7</v>
      </c>
      <c r="Q23" s="18">
        <v>5</v>
      </c>
      <c r="R23" s="18">
        <v>5</v>
      </c>
      <c r="S23" s="18">
        <v>5</v>
      </c>
      <c r="T23" s="18">
        <v>7</v>
      </c>
      <c r="U23" s="18">
        <v>6</v>
      </c>
      <c r="V23" s="18">
        <v>6</v>
      </c>
      <c r="W23" s="18">
        <v>6</v>
      </c>
      <c r="X23" s="18">
        <v>6</v>
      </c>
      <c r="Y23" s="18">
        <v>6</v>
      </c>
      <c r="Z23" s="18"/>
      <c r="AA23" s="18">
        <f t="shared" si="0"/>
        <v>117</v>
      </c>
      <c r="AB23" s="11">
        <f t="shared" si="1"/>
        <v>58.5</v>
      </c>
      <c r="AC23" s="197"/>
      <c r="AD23" s="194"/>
      <c r="AE23" s="194"/>
      <c r="AF23" s="194"/>
      <c r="AG23" s="12" t="b">
        <f>'[1]Przegląd'!F$13</f>
        <v>1</v>
      </c>
      <c r="AH23" s="13">
        <f t="shared" si="2"/>
        <v>0</v>
      </c>
      <c r="AI23" s="13" t="b">
        <f t="shared" si="3"/>
        <v>1</v>
      </c>
      <c r="AJ23" s="3">
        <f t="shared" si="4"/>
        <v>117</v>
      </c>
      <c r="AK23" s="194"/>
      <c r="AL23" s="3" t="b">
        <f>AND(AE23,AG23,AK22,AJ23&gt;0,AI23,AE22)</f>
        <v>1</v>
      </c>
      <c r="AM23" s="14">
        <f t="shared" si="5"/>
        <v>58.5</v>
      </c>
    </row>
    <row r="24" spans="1:39" ht="12.75">
      <c r="A24" s="191"/>
      <c r="B24" s="191"/>
      <c r="C24" s="191"/>
      <c r="D24" s="191"/>
      <c r="E24" s="8" t="s">
        <v>13</v>
      </c>
      <c r="F24" s="18">
        <v>6</v>
      </c>
      <c r="G24" s="18">
        <v>7</v>
      </c>
      <c r="H24" s="18">
        <v>6</v>
      </c>
      <c r="I24" s="18">
        <v>6</v>
      </c>
      <c r="J24" s="18">
        <v>5</v>
      </c>
      <c r="K24" s="18">
        <v>6</v>
      </c>
      <c r="L24" s="18">
        <v>5</v>
      </c>
      <c r="M24" s="18">
        <v>7</v>
      </c>
      <c r="N24" s="18">
        <v>7</v>
      </c>
      <c r="O24" s="18">
        <v>6</v>
      </c>
      <c r="P24" s="18">
        <v>7</v>
      </c>
      <c r="Q24" s="18">
        <v>7</v>
      </c>
      <c r="R24" s="18">
        <v>7</v>
      </c>
      <c r="S24" s="18">
        <v>6</v>
      </c>
      <c r="T24" s="18">
        <v>6</v>
      </c>
      <c r="U24" s="18">
        <v>6</v>
      </c>
      <c r="V24" s="18">
        <v>6</v>
      </c>
      <c r="W24" s="18">
        <v>6</v>
      </c>
      <c r="X24" s="18">
        <v>7</v>
      </c>
      <c r="Y24" s="18">
        <v>6</v>
      </c>
      <c r="Z24" s="18"/>
      <c r="AA24" s="18">
        <f t="shared" si="0"/>
        <v>125</v>
      </c>
      <c r="AB24" s="11">
        <f t="shared" si="1"/>
        <v>62.5</v>
      </c>
      <c r="AC24" s="198"/>
      <c r="AD24" s="195"/>
      <c r="AE24" s="195"/>
      <c r="AF24" s="195"/>
      <c r="AG24" s="12" t="b">
        <f>'[1]Przegląd'!F$13</f>
        <v>1</v>
      </c>
      <c r="AH24" s="13">
        <f t="shared" si="2"/>
        <v>0</v>
      </c>
      <c r="AI24" s="13" t="b">
        <f t="shared" si="3"/>
        <v>1</v>
      </c>
      <c r="AJ24" s="3">
        <f t="shared" si="4"/>
        <v>125</v>
      </c>
      <c r="AK24" s="195"/>
      <c r="AL24" s="3" t="b">
        <f>AND(AE24,AG24,AK22,AJ24&gt;0,AI24,AE22)</f>
        <v>1</v>
      </c>
      <c r="AM24" s="14">
        <f t="shared" si="5"/>
        <v>62.5</v>
      </c>
    </row>
    <row r="25" spans="1:39" ht="12.75">
      <c r="A25" s="191">
        <f>IF('[1]Lista start'!B15&gt;0,'[1]Lista start'!B15,"")</f>
        <v>8</v>
      </c>
      <c r="B25" s="191" t="str">
        <f>T('[1]Lista start'!C15)</f>
        <v>BEBETO</v>
      </c>
      <c r="C25" s="191" t="str">
        <f>T('[1]Lista start'!D15)</f>
        <v>Katarzyna Kuflińska</v>
      </c>
      <c r="D25" s="191" t="str">
        <f>T('[1]Lista start'!E15)</f>
        <v>KJ Lansada Milsko</v>
      </c>
      <c r="E25" s="8" t="s">
        <v>11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>
        <f t="shared" si="0"/>
      </c>
      <c r="AB25" s="11">
        <f t="shared" si="1"/>
      </c>
      <c r="AC25" s="196"/>
      <c r="AD25" s="193" t="b">
        <f>ISNUMBER(#REF!)</f>
        <v>0</v>
      </c>
      <c r="AE25" s="193" t="b">
        <f>ISNONTEXT(AC25)</f>
        <v>1</v>
      </c>
      <c r="AF25" s="193" t="b">
        <f>AND('[1]Przegląd'!F14,AE25,(AJ25+AJ26+AJ27)&gt;0,AK25)</f>
        <v>1</v>
      </c>
      <c r="AG25" s="12" t="b">
        <f>'[1]Przegląd'!F$14</f>
        <v>1</v>
      </c>
      <c r="AH25" s="13">
        <f t="shared" si="2"/>
        <v>0</v>
      </c>
      <c r="AI25" s="13" t="b">
        <f t="shared" si="3"/>
        <v>1</v>
      </c>
      <c r="AJ25" s="3">
        <f t="shared" si="4"/>
        <v>0</v>
      </c>
      <c r="AK25" s="193" t="b">
        <f>ISNUMBER(A25)</f>
        <v>1</v>
      </c>
      <c r="AL25" s="3" t="b">
        <f>AND(AE25,AG25,AK25,AJ25&gt;0,AI25,AE25)</f>
        <v>0</v>
      </c>
      <c r="AM25" s="14">
        <f t="shared" si="5"/>
        <v>0</v>
      </c>
    </row>
    <row r="26" spans="1:39" ht="12.75">
      <c r="A26" s="191"/>
      <c r="B26" s="191"/>
      <c r="C26" s="191"/>
      <c r="D26" s="191"/>
      <c r="E26" s="8" t="s">
        <v>12</v>
      </c>
      <c r="F26" s="18">
        <v>7</v>
      </c>
      <c r="G26" s="18">
        <v>6</v>
      </c>
      <c r="H26" s="18">
        <v>7</v>
      </c>
      <c r="I26" s="18">
        <v>6</v>
      </c>
      <c r="J26" s="18">
        <v>5</v>
      </c>
      <c r="K26" s="18">
        <v>4</v>
      </c>
      <c r="L26" s="18">
        <v>5</v>
      </c>
      <c r="M26" s="18">
        <v>6</v>
      </c>
      <c r="N26" s="18">
        <v>6</v>
      </c>
      <c r="O26" s="18">
        <v>7</v>
      </c>
      <c r="P26" s="18">
        <v>6</v>
      </c>
      <c r="Q26" s="18">
        <v>5</v>
      </c>
      <c r="R26" s="18">
        <v>6</v>
      </c>
      <c r="S26" s="18">
        <v>6</v>
      </c>
      <c r="T26" s="18">
        <v>6</v>
      </c>
      <c r="U26" s="18">
        <v>6</v>
      </c>
      <c r="V26" s="18">
        <v>6</v>
      </c>
      <c r="W26" s="18">
        <v>6</v>
      </c>
      <c r="X26" s="18">
        <v>5</v>
      </c>
      <c r="Y26" s="18">
        <v>6</v>
      </c>
      <c r="Z26" s="18"/>
      <c r="AA26" s="18">
        <f t="shared" si="0"/>
        <v>117</v>
      </c>
      <c r="AB26" s="11">
        <f t="shared" si="1"/>
        <v>58.5</v>
      </c>
      <c r="AC26" s="197"/>
      <c r="AD26" s="194"/>
      <c r="AE26" s="194"/>
      <c r="AF26" s="194"/>
      <c r="AG26" s="12" t="b">
        <f>'[1]Przegląd'!F$14</f>
        <v>1</v>
      </c>
      <c r="AH26" s="13">
        <f t="shared" si="2"/>
        <v>0</v>
      </c>
      <c r="AI26" s="13" t="b">
        <f t="shared" si="3"/>
        <v>1</v>
      </c>
      <c r="AJ26" s="3">
        <f t="shared" si="4"/>
        <v>117</v>
      </c>
      <c r="AK26" s="194"/>
      <c r="AL26" s="3" t="b">
        <f>AND(AE26,AG26,AK25,AJ26&gt;0,AI26,AE25)</f>
        <v>1</v>
      </c>
      <c r="AM26" s="14">
        <f t="shared" si="5"/>
        <v>58.5</v>
      </c>
    </row>
    <row r="27" spans="1:39" ht="12.75">
      <c r="A27" s="191"/>
      <c r="B27" s="191"/>
      <c r="C27" s="191"/>
      <c r="D27" s="191"/>
      <c r="E27" s="8" t="s">
        <v>13</v>
      </c>
      <c r="F27" s="18">
        <v>6</v>
      </c>
      <c r="G27" s="18">
        <v>7</v>
      </c>
      <c r="H27" s="18">
        <v>6</v>
      </c>
      <c r="I27" s="18">
        <v>7</v>
      </c>
      <c r="J27" s="18">
        <v>6</v>
      </c>
      <c r="K27" s="18">
        <v>4</v>
      </c>
      <c r="L27" s="18">
        <v>6</v>
      </c>
      <c r="M27" s="18">
        <v>6</v>
      </c>
      <c r="N27" s="18">
        <v>7</v>
      </c>
      <c r="O27" s="18">
        <v>7</v>
      </c>
      <c r="P27" s="18">
        <v>7</v>
      </c>
      <c r="Q27" s="18">
        <v>7</v>
      </c>
      <c r="R27" s="18">
        <v>7</v>
      </c>
      <c r="S27" s="18">
        <v>6</v>
      </c>
      <c r="T27" s="18">
        <v>7</v>
      </c>
      <c r="U27" s="18">
        <v>6</v>
      </c>
      <c r="V27" s="18">
        <v>7</v>
      </c>
      <c r="W27" s="18">
        <v>6</v>
      </c>
      <c r="X27" s="18">
        <v>7</v>
      </c>
      <c r="Y27" s="18">
        <v>7</v>
      </c>
      <c r="Z27" s="18"/>
      <c r="AA27" s="18">
        <f t="shared" si="0"/>
        <v>129</v>
      </c>
      <c r="AB27" s="11">
        <f t="shared" si="1"/>
        <v>64.5</v>
      </c>
      <c r="AC27" s="198"/>
      <c r="AD27" s="195"/>
      <c r="AE27" s="195"/>
      <c r="AF27" s="195"/>
      <c r="AG27" s="12" t="b">
        <f>'[1]Przegląd'!F$14</f>
        <v>1</v>
      </c>
      <c r="AH27" s="13">
        <f t="shared" si="2"/>
        <v>0</v>
      </c>
      <c r="AI27" s="13" t="b">
        <f t="shared" si="3"/>
        <v>1</v>
      </c>
      <c r="AJ27" s="3">
        <f t="shared" si="4"/>
        <v>129</v>
      </c>
      <c r="AK27" s="195"/>
      <c r="AL27" s="3" t="b">
        <f>AND(AE27,AG27,AK25,AJ27&gt;0,AI27,AE25)</f>
        <v>1</v>
      </c>
      <c r="AM27" s="14">
        <f t="shared" si="5"/>
        <v>64.5</v>
      </c>
    </row>
    <row r="28" spans="1:39" ht="12.75">
      <c r="A28" s="191">
        <f>IF('[1]Lista start'!B16&gt;0,'[1]Lista start'!B16,"")</f>
        <v>9</v>
      </c>
      <c r="B28" s="191" t="str">
        <f>T('[1]Lista start'!C16)</f>
        <v>IRON</v>
      </c>
      <c r="C28" s="191" t="str">
        <f>T('[1]Lista start'!D16)</f>
        <v>Maciej Pawlik</v>
      </c>
      <c r="D28" s="191" t="str">
        <f>T('[1]Lista start'!E16)</f>
        <v>JKS Jaroszówka</v>
      </c>
      <c r="E28" s="8" t="s">
        <v>11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f t="shared" si="0"/>
      </c>
      <c r="AB28" s="11">
        <f t="shared" si="1"/>
      </c>
      <c r="AC28" s="196"/>
      <c r="AD28" s="193" t="b">
        <f>ISNUMBER(#REF!)</f>
        <v>0</v>
      </c>
      <c r="AE28" s="193" t="b">
        <f>ISNONTEXT(AC28)</f>
        <v>1</v>
      </c>
      <c r="AF28" s="193" t="b">
        <f>AND('[1]Przegląd'!F15,AE28,(AJ28+AJ29+AJ30)&gt;0,AK28)</f>
        <v>1</v>
      </c>
      <c r="AG28" s="12" t="b">
        <f>'[1]Przegląd'!F$15</f>
        <v>1</v>
      </c>
      <c r="AH28" s="13">
        <f t="shared" si="2"/>
        <v>0</v>
      </c>
      <c r="AI28" s="13" t="b">
        <f t="shared" si="3"/>
        <v>1</v>
      </c>
      <c r="AJ28" s="3">
        <f t="shared" si="4"/>
        <v>0</v>
      </c>
      <c r="AK28" s="193" t="b">
        <f>ISNUMBER(A28)</f>
        <v>1</v>
      </c>
      <c r="AL28" s="3" t="b">
        <f>AND(AE28,AG28,AK28,AJ28&gt;0,AI28,AE28)</f>
        <v>0</v>
      </c>
      <c r="AM28" s="14">
        <f t="shared" si="5"/>
        <v>0</v>
      </c>
    </row>
    <row r="29" spans="1:39" ht="12.75">
      <c r="A29" s="191"/>
      <c r="B29" s="191"/>
      <c r="C29" s="191"/>
      <c r="D29" s="191"/>
      <c r="E29" s="8" t="s">
        <v>12</v>
      </c>
      <c r="F29" s="18">
        <v>6</v>
      </c>
      <c r="G29" s="18">
        <v>5</v>
      </c>
      <c r="H29" s="18">
        <v>6</v>
      </c>
      <c r="I29" s="18">
        <v>5</v>
      </c>
      <c r="J29" s="18">
        <v>5</v>
      </c>
      <c r="K29" s="18">
        <v>5</v>
      </c>
      <c r="L29" s="18">
        <v>5</v>
      </c>
      <c r="M29" s="18">
        <v>5</v>
      </c>
      <c r="N29" s="18">
        <v>6</v>
      </c>
      <c r="O29" s="18">
        <v>5</v>
      </c>
      <c r="P29" s="18">
        <v>6</v>
      </c>
      <c r="Q29" s="18">
        <v>5</v>
      </c>
      <c r="R29" s="18">
        <v>6</v>
      </c>
      <c r="S29" s="18">
        <v>5</v>
      </c>
      <c r="T29" s="18">
        <v>5</v>
      </c>
      <c r="U29" s="18">
        <v>6</v>
      </c>
      <c r="V29" s="18">
        <v>6</v>
      </c>
      <c r="W29" s="18">
        <v>5</v>
      </c>
      <c r="X29" s="18">
        <v>5</v>
      </c>
      <c r="Y29" s="18">
        <v>5</v>
      </c>
      <c r="Z29" s="18"/>
      <c r="AA29" s="18">
        <f t="shared" si="0"/>
        <v>107</v>
      </c>
      <c r="AB29" s="11">
        <f t="shared" si="1"/>
        <v>53.5</v>
      </c>
      <c r="AC29" s="197"/>
      <c r="AD29" s="194"/>
      <c r="AE29" s="194"/>
      <c r="AF29" s="194"/>
      <c r="AG29" s="12" t="b">
        <f>'[1]Przegląd'!F$15</f>
        <v>1</v>
      </c>
      <c r="AH29" s="13">
        <f t="shared" si="2"/>
        <v>0</v>
      </c>
      <c r="AI29" s="13" t="b">
        <f t="shared" si="3"/>
        <v>1</v>
      </c>
      <c r="AJ29" s="3">
        <f t="shared" si="4"/>
        <v>107</v>
      </c>
      <c r="AK29" s="194"/>
      <c r="AL29" s="3" t="b">
        <f>AND(AE29,AG29,AK28,AJ29&gt;0,AI29,AE28)</f>
        <v>1</v>
      </c>
      <c r="AM29" s="14">
        <f t="shared" si="5"/>
        <v>53.5</v>
      </c>
    </row>
    <row r="30" spans="1:39" ht="12.75">
      <c r="A30" s="191"/>
      <c r="B30" s="191"/>
      <c r="C30" s="191"/>
      <c r="D30" s="191"/>
      <c r="E30" s="8" t="s">
        <v>13</v>
      </c>
      <c r="F30" s="18">
        <v>6</v>
      </c>
      <c r="G30" s="18">
        <v>6</v>
      </c>
      <c r="H30" s="18">
        <v>6</v>
      </c>
      <c r="I30" s="18">
        <v>5</v>
      </c>
      <c r="J30" s="18">
        <v>5</v>
      </c>
      <c r="K30" s="18">
        <v>5</v>
      </c>
      <c r="L30" s="18">
        <v>6</v>
      </c>
      <c r="M30" s="18">
        <v>5</v>
      </c>
      <c r="N30" s="18">
        <v>6</v>
      </c>
      <c r="O30" s="18">
        <v>6</v>
      </c>
      <c r="P30" s="18">
        <v>6</v>
      </c>
      <c r="Q30" s="18">
        <v>6</v>
      </c>
      <c r="R30" s="18">
        <v>6</v>
      </c>
      <c r="S30" s="18">
        <v>5</v>
      </c>
      <c r="T30" s="18">
        <v>6</v>
      </c>
      <c r="U30" s="18">
        <v>7</v>
      </c>
      <c r="V30" s="18">
        <v>6</v>
      </c>
      <c r="W30" s="18">
        <v>6</v>
      </c>
      <c r="X30" s="18">
        <v>6</v>
      </c>
      <c r="Y30" s="18">
        <v>6</v>
      </c>
      <c r="Z30" s="18"/>
      <c r="AA30" s="18">
        <f t="shared" si="0"/>
        <v>116</v>
      </c>
      <c r="AB30" s="11">
        <f t="shared" si="1"/>
        <v>57.99999999999999</v>
      </c>
      <c r="AC30" s="198"/>
      <c r="AD30" s="195"/>
      <c r="AE30" s="195"/>
      <c r="AF30" s="195"/>
      <c r="AG30" s="12" t="b">
        <f>'[1]Przegląd'!F$15</f>
        <v>1</v>
      </c>
      <c r="AH30" s="13">
        <f t="shared" si="2"/>
        <v>0</v>
      </c>
      <c r="AI30" s="13" t="b">
        <f t="shared" si="3"/>
        <v>1</v>
      </c>
      <c r="AJ30" s="3">
        <f t="shared" si="4"/>
        <v>116</v>
      </c>
      <c r="AK30" s="195"/>
      <c r="AL30" s="3" t="b">
        <f>AND(AE30,AG30,AK28,AJ30&gt;0,AI30,AE28)</f>
        <v>1</v>
      </c>
      <c r="AM30" s="14">
        <f t="shared" si="5"/>
        <v>57.99999999999999</v>
      </c>
    </row>
    <row r="31" spans="1:39" ht="12.75">
      <c r="A31" s="191">
        <f>IF('[1]Lista start'!B17&gt;0,'[1]Lista start'!B17,"")</f>
        <v>10</v>
      </c>
      <c r="B31" s="191" t="str">
        <f>T('[1]Lista start'!C17)</f>
        <v>EUROSTAR</v>
      </c>
      <c r="C31" s="191" t="str">
        <f>T('[1]Lista start'!D17)</f>
        <v>Maja Gołębiowska</v>
      </c>
      <c r="D31" s="191" t="str">
        <f>T('[1]Lista start'!E17)</f>
        <v>BKJ Bogusławice</v>
      </c>
      <c r="E31" s="8" t="s">
        <v>11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 t="shared" si="0"/>
      </c>
      <c r="AB31" s="11">
        <f t="shared" si="1"/>
      </c>
      <c r="AC31" s="196"/>
      <c r="AD31" s="193" t="b">
        <f>ISNUMBER(#REF!)</f>
        <v>0</v>
      </c>
      <c r="AE31" s="193" t="b">
        <f>ISNONTEXT(AC31)</f>
        <v>1</v>
      </c>
      <c r="AF31" s="193" t="b">
        <f>AND('[1]Przegląd'!F16,AE31,(AJ31+AJ32+AJ33)&gt;0,AK31)</f>
        <v>1</v>
      </c>
      <c r="AG31" s="12" t="b">
        <f>'[1]Przegląd'!F$16</f>
        <v>1</v>
      </c>
      <c r="AH31" s="13">
        <f t="shared" si="2"/>
        <v>0</v>
      </c>
      <c r="AI31" s="13" t="b">
        <f t="shared" si="3"/>
        <v>1</v>
      </c>
      <c r="AJ31" s="3">
        <f t="shared" si="4"/>
        <v>0</v>
      </c>
      <c r="AK31" s="193" t="b">
        <f>ISNUMBER(A31)</f>
        <v>1</v>
      </c>
      <c r="AL31" s="3" t="b">
        <f>AND(AE31,AG31,AK31,AJ31&gt;0,AI31,AE31)</f>
        <v>0</v>
      </c>
      <c r="AM31" s="14">
        <f t="shared" si="5"/>
        <v>0</v>
      </c>
    </row>
    <row r="32" spans="1:39" ht="12.75">
      <c r="A32" s="191"/>
      <c r="B32" s="191"/>
      <c r="C32" s="191"/>
      <c r="D32" s="191"/>
      <c r="E32" s="8" t="s">
        <v>12</v>
      </c>
      <c r="F32" s="18">
        <v>6</v>
      </c>
      <c r="G32" s="18">
        <v>6</v>
      </c>
      <c r="H32" s="18">
        <v>5</v>
      </c>
      <c r="I32" s="18">
        <v>5</v>
      </c>
      <c r="J32" s="18">
        <v>6</v>
      </c>
      <c r="K32" s="18">
        <v>5</v>
      </c>
      <c r="L32" s="18">
        <v>5</v>
      </c>
      <c r="M32" s="18">
        <v>6</v>
      </c>
      <c r="N32" s="18">
        <v>5</v>
      </c>
      <c r="O32" s="18">
        <v>5</v>
      </c>
      <c r="P32" s="18">
        <v>6</v>
      </c>
      <c r="Q32" s="18">
        <v>6</v>
      </c>
      <c r="R32" s="18">
        <v>6</v>
      </c>
      <c r="S32" s="18">
        <v>5</v>
      </c>
      <c r="T32" s="18">
        <v>5</v>
      </c>
      <c r="U32" s="18">
        <v>6</v>
      </c>
      <c r="V32" s="18">
        <v>6</v>
      </c>
      <c r="W32" s="18">
        <v>6</v>
      </c>
      <c r="X32" s="18">
        <v>6</v>
      </c>
      <c r="Y32" s="18">
        <v>6</v>
      </c>
      <c r="Z32" s="18">
        <v>6</v>
      </c>
      <c r="AA32" s="18">
        <f t="shared" si="0"/>
        <v>106</v>
      </c>
      <c r="AB32" s="11">
        <f t="shared" si="1"/>
        <v>53</v>
      </c>
      <c r="AC32" s="197"/>
      <c r="AD32" s="194"/>
      <c r="AE32" s="194"/>
      <c r="AF32" s="194"/>
      <c r="AG32" s="12" t="b">
        <f>'[1]Przegląd'!F$16</f>
        <v>1</v>
      </c>
      <c r="AH32" s="13">
        <f t="shared" si="2"/>
        <v>6</v>
      </c>
      <c r="AI32" s="13" t="b">
        <f t="shared" si="3"/>
        <v>1</v>
      </c>
      <c r="AJ32" s="3">
        <f t="shared" si="4"/>
        <v>106</v>
      </c>
      <c r="AK32" s="194"/>
      <c r="AL32" s="3" t="b">
        <f>AND(AE32,AG32,AK31,AJ32&gt;0,AI32,AE31)</f>
        <v>1</v>
      </c>
      <c r="AM32" s="14">
        <f t="shared" si="5"/>
        <v>53</v>
      </c>
    </row>
    <row r="33" spans="1:39" ht="12.75">
      <c r="A33" s="191"/>
      <c r="B33" s="191"/>
      <c r="C33" s="191"/>
      <c r="D33" s="191"/>
      <c r="E33" s="8" t="s">
        <v>13</v>
      </c>
      <c r="F33" s="18">
        <v>6</v>
      </c>
      <c r="G33" s="18">
        <v>6</v>
      </c>
      <c r="H33" s="18">
        <v>6</v>
      </c>
      <c r="I33" s="18">
        <v>5</v>
      </c>
      <c r="J33" s="18">
        <v>6</v>
      </c>
      <c r="K33" s="18">
        <v>6</v>
      </c>
      <c r="L33" s="18">
        <v>6</v>
      </c>
      <c r="M33" s="18">
        <v>5</v>
      </c>
      <c r="N33" s="18">
        <v>6</v>
      </c>
      <c r="O33" s="18">
        <v>6</v>
      </c>
      <c r="P33" s="18">
        <v>7</v>
      </c>
      <c r="Q33" s="18">
        <v>6</v>
      </c>
      <c r="R33" s="18">
        <v>7</v>
      </c>
      <c r="S33" s="18">
        <v>6</v>
      </c>
      <c r="T33" s="18">
        <v>5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f t="shared" si="0"/>
        <v>113</v>
      </c>
      <c r="AB33" s="11">
        <f t="shared" si="1"/>
        <v>56.49999999999999</v>
      </c>
      <c r="AC33" s="198"/>
      <c r="AD33" s="195"/>
      <c r="AE33" s="195"/>
      <c r="AF33" s="195"/>
      <c r="AG33" s="12" t="b">
        <f>'[1]Przegląd'!F$16</f>
        <v>1</v>
      </c>
      <c r="AH33" s="13">
        <f t="shared" si="2"/>
        <v>6</v>
      </c>
      <c r="AI33" s="13" t="b">
        <f t="shared" si="3"/>
        <v>1</v>
      </c>
      <c r="AJ33" s="3">
        <f t="shared" si="4"/>
        <v>113</v>
      </c>
      <c r="AK33" s="195"/>
      <c r="AL33" s="3" t="b">
        <f>AND(AE33,AG33,AK31,AJ33&gt;0,AI33,AE31)</f>
        <v>1</v>
      </c>
      <c r="AM33" s="14">
        <f t="shared" si="5"/>
        <v>56.49999999999999</v>
      </c>
    </row>
    <row r="34" spans="1:39" ht="12.75">
      <c r="A34" s="191">
        <f>IF('[1]Lista start'!B18&gt;0,'[1]Lista start'!B18,"")</f>
        <v>11</v>
      </c>
      <c r="B34" s="191" t="str">
        <f>T('[1]Lista start'!C18)</f>
        <v>LIZJUSZ</v>
      </c>
      <c r="C34" s="191" t="str">
        <f>T('[1]Lista start'!D18)</f>
        <v>Malwina Słowikowska</v>
      </c>
      <c r="D34" s="191" t="str">
        <f>T('[1]Lista start'!E18)</f>
        <v>KJ OSK Jaroszówka</v>
      </c>
      <c r="E34" s="8" t="s">
        <v>11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 t="shared" si="0"/>
      </c>
      <c r="AB34" s="11">
        <f t="shared" si="1"/>
      </c>
      <c r="AC34" s="196"/>
      <c r="AD34" s="193" t="b">
        <f>ISNUMBER(#REF!)</f>
        <v>0</v>
      </c>
      <c r="AE34" s="193" t="b">
        <f>ISNONTEXT(AC34)</f>
        <v>1</v>
      </c>
      <c r="AF34" s="193" t="b">
        <f>AND('[1]Przegląd'!F17,AE34,(AJ34+AJ35+AJ36)&gt;0,AK34)</f>
        <v>1</v>
      </c>
      <c r="AG34" s="12" t="b">
        <f>'[1]Przegląd'!F$17</f>
        <v>1</v>
      </c>
      <c r="AH34" s="13">
        <f t="shared" si="2"/>
        <v>0</v>
      </c>
      <c r="AI34" s="13" t="b">
        <f t="shared" si="3"/>
        <v>1</v>
      </c>
      <c r="AJ34" s="3">
        <f t="shared" si="4"/>
        <v>0</v>
      </c>
      <c r="AK34" s="193" t="b">
        <f>ISNUMBER(A34)</f>
        <v>1</v>
      </c>
      <c r="AL34" s="3" t="b">
        <f>AND(AE34,AG34,AK34,AJ34&gt;0,AI34,AE34)</f>
        <v>0</v>
      </c>
      <c r="AM34" s="14">
        <f t="shared" si="5"/>
        <v>0</v>
      </c>
    </row>
    <row r="35" spans="1:39" ht="12.75">
      <c r="A35" s="191"/>
      <c r="B35" s="191"/>
      <c r="C35" s="191"/>
      <c r="D35" s="191"/>
      <c r="E35" s="8" t="s">
        <v>12</v>
      </c>
      <c r="F35" s="18">
        <v>7</v>
      </c>
      <c r="G35" s="18">
        <v>6</v>
      </c>
      <c r="H35" s="18">
        <v>6</v>
      </c>
      <c r="I35" s="18">
        <v>6</v>
      </c>
      <c r="J35" s="18">
        <v>6</v>
      </c>
      <c r="K35" s="18">
        <v>5</v>
      </c>
      <c r="L35" s="18">
        <v>5</v>
      </c>
      <c r="M35" s="18">
        <v>5</v>
      </c>
      <c r="N35" s="18">
        <v>6</v>
      </c>
      <c r="O35" s="18">
        <v>5</v>
      </c>
      <c r="P35" s="18">
        <v>6</v>
      </c>
      <c r="Q35" s="18">
        <v>6</v>
      </c>
      <c r="R35" s="18">
        <v>4</v>
      </c>
      <c r="S35" s="18">
        <v>6</v>
      </c>
      <c r="T35" s="18">
        <v>6</v>
      </c>
      <c r="U35" s="18">
        <v>5</v>
      </c>
      <c r="V35" s="18">
        <v>6</v>
      </c>
      <c r="W35" s="18">
        <v>6</v>
      </c>
      <c r="X35" s="18">
        <v>5</v>
      </c>
      <c r="Y35" s="18">
        <v>6</v>
      </c>
      <c r="Z35" s="18"/>
      <c r="AA35" s="18">
        <f t="shared" si="0"/>
        <v>113</v>
      </c>
      <c r="AB35" s="11">
        <f t="shared" si="1"/>
        <v>56.49999999999999</v>
      </c>
      <c r="AC35" s="197"/>
      <c r="AD35" s="194"/>
      <c r="AE35" s="194"/>
      <c r="AF35" s="194"/>
      <c r="AG35" s="12" t="b">
        <f>'[1]Przegląd'!F$17</f>
        <v>1</v>
      </c>
      <c r="AH35" s="13">
        <f t="shared" si="2"/>
        <v>0</v>
      </c>
      <c r="AI35" s="13" t="b">
        <f t="shared" si="3"/>
        <v>1</v>
      </c>
      <c r="AJ35" s="3">
        <f t="shared" si="4"/>
        <v>113</v>
      </c>
      <c r="AK35" s="194"/>
      <c r="AL35" s="3" t="b">
        <f>AND(AE35,AG35,AK34,AJ35&gt;0,AI35,AE34)</f>
        <v>1</v>
      </c>
      <c r="AM35" s="14">
        <f t="shared" si="5"/>
        <v>56.49999999999999</v>
      </c>
    </row>
    <row r="36" spans="1:39" ht="12.75">
      <c r="A36" s="191"/>
      <c r="B36" s="191"/>
      <c r="C36" s="191"/>
      <c r="D36" s="191"/>
      <c r="E36" s="8" t="s">
        <v>13</v>
      </c>
      <c r="F36" s="18">
        <v>6</v>
      </c>
      <c r="G36" s="18">
        <v>6</v>
      </c>
      <c r="H36" s="18">
        <v>5</v>
      </c>
      <c r="I36" s="18">
        <v>6</v>
      </c>
      <c r="J36" s="18">
        <v>6</v>
      </c>
      <c r="K36" s="18">
        <v>6</v>
      </c>
      <c r="L36" s="18">
        <v>6</v>
      </c>
      <c r="M36" s="18">
        <v>5</v>
      </c>
      <c r="N36" s="18">
        <v>6</v>
      </c>
      <c r="O36" s="18">
        <v>6</v>
      </c>
      <c r="P36" s="18">
        <v>6</v>
      </c>
      <c r="Q36" s="18">
        <v>6</v>
      </c>
      <c r="R36" s="18">
        <v>4</v>
      </c>
      <c r="S36" s="18">
        <v>6</v>
      </c>
      <c r="T36" s="18">
        <v>6</v>
      </c>
      <c r="U36" s="18">
        <v>6</v>
      </c>
      <c r="V36" s="18">
        <v>4</v>
      </c>
      <c r="W36" s="18">
        <v>4</v>
      </c>
      <c r="X36" s="18">
        <v>4</v>
      </c>
      <c r="Y36" s="18">
        <v>4</v>
      </c>
      <c r="Z36" s="18"/>
      <c r="AA36" s="18">
        <f t="shared" si="0"/>
        <v>108</v>
      </c>
      <c r="AB36" s="11">
        <f t="shared" si="1"/>
        <v>54</v>
      </c>
      <c r="AC36" s="198"/>
      <c r="AD36" s="195"/>
      <c r="AE36" s="195"/>
      <c r="AF36" s="195"/>
      <c r="AG36" s="12" t="b">
        <f>'[1]Przegląd'!F$17</f>
        <v>1</v>
      </c>
      <c r="AH36" s="13">
        <f t="shared" si="2"/>
        <v>0</v>
      </c>
      <c r="AI36" s="13" t="b">
        <f t="shared" si="3"/>
        <v>1</v>
      </c>
      <c r="AJ36" s="3">
        <f t="shared" si="4"/>
        <v>108</v>
      </c>
      <c r="AK36" s="195"/>
      <c r="AL36" s="3" t="b">
        <f>AND(AE36,AG36,AK34,AJ36&gt;0,AI36,AE34)</f>
        <v>1</v>
      </c>
      <c r="AM36" s="14">
        <f t="shared" si="5"/>
        <v>54</v>
      </c>
    </row>
    <row r="37" spans="1:39" ht="12.75">
      <c r="A37" s="191">
        <f>IF('[1]Lista start'!B19&gt;0,'[1]Lista start'!B19,"")</f>
        <v>12</v>
      </c>
      <c r="B37" s="191" t="str">
        <f>T('[1]Lista start'!C19)</f>
        <v>KARMAZYN</v>
      </c>
      <c r="C37" s="191" t="str">
        <f>T('[1]Lista start'!D19)</f>
        <v>Paweł Śniegucki</v>
      </c>
      <c r="D37" s="191" t="str">
        <f>T('[1]Lista start'!E19)</f>
        <v>JKS Jaroszówka</v>
      </c>
      <c r="E37" s="8" t="s">
        <v>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>
        <f t="shared" si="0"/>
      </c>
      <c r="AB37" s="11">
        <f t="shared" si="1"/>
      </c>
      <c r="AC37" s="196"/>
      <c r="AD37" s="193" t="b">
        <f>ISNUMBER(#REF!)</f>
        <v>0</v>
      </c>
      <c r="AE37" s="193" t="b">
        <f>ISNONTEXT(AC37)</f>
        <v>1</v>
      </c>
      <c r="AF37" s="193" t="b">
        <f>AND('[1]Przegląd'!F18,AE37,(AJ37+AJ38+AJ39)&gt;0,AK37)</f>
        <v>1</v>
      </c>
      <c r="AG37" s="12" t="b">
        <f>'[1]Przegląd'!F$18</f>
        <v>1</v>
      </c>
      <c r="AH37" s="13">
        <f t="shared" si="2"/>
        <v>0</v>
      </c>
      <c r="AI37" s="13" t="b">
        <f t="shared" si="3"/>
        <v>1</v>
      </c>
      <c r="AJ37" s="3">
        <f t="shared" si="4"/>
        <v>0</v>
      </c>
      <c r="AK37" s="193" t="b">
        <f>ISNUMBER(A37)</f>
        <v>1</v>
      </c>
      <c r="AL37" s="3" t="b">
        <f>AND(AE37,AG37,AK37,AJ37&gt;0,AI37,AE37)</f>
        <v>0</v>
      </c>
      <c r="AM37" s="14">
        <f t="shared" si="5"/>
        <v>0</v>
      </c>
    </row>
    <row r="38" spans="1:39" ht="12.75">
      <c r="A38" s="191"/>
      <c r="B38" s="191"/>
      <c r="C38" s="191"/>
      <c r="D38" s="191"/>
      <c r="E38" s="8" t="s">
        <v>12</v>
      </c>
      <c r="F38" s="18">
        <v>6</v>
      </c>
      <c r="G38" s="18">
        <v>6</v>
      </c>
      <c r="H38" s="18">
        <v>7</v>
      </c>
      <c r="I38" s="18">
        <v>6</v>
      </c>
      <c r="J38" s="18">
        <v>6</v>
      </c>
      <c r="K38" s="18">
        <v>5</v>
      </c>
      <c r="L38" s="18">
        <v>5</v>
      </c>
      <c r="M38" s="18">
        <v>5</v>
      </c>
      <c r="N38" s="18">
        <v>6</v>
      </c>
      <c r="O38" s="18">
        <v>5</v>
      </c>
      <c r="P38" s="18">
        <v>6</v>
      </c>
      <c r="Q38" s="18">
        <v>7</v>
      </c>
      <c r="R38" s="18">
        <v>7</v>
      </c>
      <c r="S38" s="18">
        <v>6</v>
      </c>
      <c r="T38" s="18">
        <v>6</v>
      </c>
      <c r="U38" s="18">
        <v>6</v>
      </c>
      <c r="V38" s="18">
        <v>7</v>
      </c>
      <c r="W38" s="18">
        <v>6</v>
      </c>
      <c r="X38" s="18">
        <v>6</v>
      </c>
      <c r="Y38" s="18">
        <v>7</v>
      </c>
      <c r="Z38" s="18"/>
      <c r="AA38" s="18">
        <f t="shared" si="0"/>
        <v>121</v>
      </c>
      <c r="AB38" s="11">
        <f t="shared" si="1"/>
        <v>60.5</v>
      </c>
      <c r="AC38" s="197"/>
      <c r="AD38" s="194"/>
      <c r="AE38" s="194"/>
      <c r="AF38" s="194"/>
      <c r="AG38" s="12" t="b">
        <f>'[1]Przegląd'!F$18</f>
        <v>1</v>
      </c>
      <c r="AH38" s="13">
        <f t="shared" si="2"/>
        <v>0</v>
      </c>
      <c r="AI38" s="13" t="b">
        <f t="shared" si="3"/>
        <v>1</v>
      </c>
      <c r="AJ38" s="3">
        <f t="shared" si="4"/>
        <v>121</v>
      </c>
      <c r="AK38" s="194"/>
      <c r="AL38" s="3" t="b">
        <f>AND(AE38,AG38,AK37,AJ38&gt;0,AI38,AE37)</f>
        <v>1</v>
      </c>
      <c r="AM38" s="14">
        <f t="shared" si="5"/>
        <v>60.5</v>
      </c>
    </row>
    <row r="39" spans="1:39" ht="12.75">
      <c r="A39" s="191"/>
      <c r="B39" s="191"/>
      <c r="C39" s="191"/>
      <c r="D39" s="191"/>
      <c r="E39" s="8" t="s">
        <v>13</v>
      </c>
      <c r="F39" s="18">
        <v>6</v>
      </c>
      <c r="G39" s="18">
        <v>6</v>
      </c>
      <c r="H39" s="18">
        <v>6</v>
      </c>
      <c r="I39" s="18">
        <v>6</v>
      </c>
      <c r="J39" s="18">
        <v>6</v>
      </c>
      <c r="K39" s="18">
        <v>5</v>
      </c>
      <c r="L39" s="18">
        <v>5</v>
      </c>
      <c r="M39" s="18">
        <v>6</v>
      </c>
      <c r="N39" s="18">
        <v>6</v>
      </c>
      <c r="O39" s="18">
        <v>7</v>
      </c>
      <c r="P39" s="18">
        <v>7</v>
      </c>
      <c r="Q39" s="18">
        <v>7</v>
      </c>
      <c r="R39" s="18">
        <v>7</v>
      </c>
      <c r="S39" s="18">
        <v>7</v>
      </c>
      <c r="T39" s="18">
        <v>6</v>
      </c>
      <c r="U39" s="18">
        <v>6</v>
      </c>
      <c r="V39" s="18">
        <v>7</v>
      </c>
      <c r="W39" s="18">
        <v>7</v>
      </c>
      <c r="X39" s="18">
        <v>6</v>
      </c>
      <c r="Y39" s="18">
        <v>6</v>
      </c>
      <c r="Z39" s="18"/>
      <c r="AA39" s="18">
        <f t="shared" si="0"/>
        <v>125</v>
      </c>
      <c r="AB39" s="11">
        <f t="shared" si="1"/>
        <v>62.5</v>
      </c>
      <c r="AC39" s="198"/>
      <c r="AD39" s="195"/>
      <c r="AE39" s="195"/>
      <c r="AF39" s="195"/>
      <c r="AG39" s="12" t="b">
        <f>'[1]Przegląd'!F$18</f>
        <v>1</v>
      </c>
      <c r="AH39" s="13">
        <f t="shared" si="2"/>
        <v>0</v>
      </c>
      <c r="AI39" s="13" t="b">
        <f t="shared" si="3"/>
        <v>1</v>
      </c>
      <c r="AJ39" s="3">
        <f t="shared" si="4"/>
        <v>125</v>
      </c>
      <c r="AK39" s="195"/>
      <c r="AL39" s="3" t="b">
        <f>AND(AE39,AG39,AK37,AJ39&gt;0,AI39,AE37)</f>
        <v>1</v>
      </c>
      <c r="AM39" s="14">
        <f t="shared" si="5"/>
        <v>62.5</v>
      </c>
    </row>
    <row r="40" spans="1:39" ht="12.75">
      <c r="A40" s="191">
        <f>IF('[1]Lista start'!B20&gt;0,'[1]Lista start'!B20,"")</f>
        <v>13</v>
      </c>
      <c r="B40" s="191" t="str">
        <f>T('[1]Lista start'!C20)</f>
        <v>CZOMBER</v>
      </c>
      <c r="C40" s="191" t="str">
        <f>T('[1]Lista start'!D20)</f>
        <v>Sebastian Bąk</v>
      </c>
      <c r="D40" s="191" t="str">
        <f>T('[1]Lista start'!E20)</f>
        <v>Taxus Reptowo</v>
      </c>
      <c r="E40" s="8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f t="shared" si="0"/>
      </c>
      <c r="AB40" s="11">
        <f t="shared" si="1"/>
      </c>
      <c r="AC40" s="196"/>
      <c r="AD40" s="193" t="b">
        <f>ISNUMBER(#REF!)</f>
        <v>0</v>
      </c>
      <c r="AE40" s="193" t="b">
        <f>ISNONTEXT(AC40)</f>
        <v>1</v>
      </c>
      <c r="AF40" s="193" t="b">
        <f>AND('[1]Przegląd'!F19,AE40,(AJ40+AJ41+AJ42)&gt;0,AK40)</f>
        <v>1</v>
      </c>
      <c r="AG40" s="12" t="b">
        <f>'[1]Przegląd'!F$19</f>
        <v>1</v>
      </c>
      <c r="AH40" s="13">
        <f t="shared" si="2"/>
        <v>0</v>
      </c>
      <c r="AI40" s="13" t="b">
        <f t="shared" si="3"/>
        <v>1</v>
      </c>
      <c r="AJ40" s="3">
        <f t="shared" si="4"/>
        <v>0</v>
      </c>
      <c r="AK40" s="193" t="b">
        <f>ISNUMBER(A40)</f>
        <v>1</v>
      </c>
      <c r="AL40" s="3" t="b">
        <f>AND(AE40,AG40,AK40,AJ40&gt;0,AI40,AE40)</f>
        <v>0</v>
      </c>
      <c r="AM40" s="14">
        <f t="shared" si="5"/>
        <v>0</v>
      </c>
    </row>
    <row r="41" spans="1:39" ht="12.75">
      <c r="A41" s="191"/>
      <c r="B41" s="191"/>
      <c r="C41" s="191"/>
      <c r="D41" s="191"/>
      <c r="E41" s="8" t="s">
        <v>12</v>
      </c>
      <c r="F41" s="18">
        <v>6</v>
      </c>
      <c r="G41" s="18">
        <v>6</v>
      </c>
      <c r="H41" s="18">
        <v>7</v>
      </c>
      <c r="I41" s="18">
        <v>6</v>
      </c>
      <c r="J41" s="18">
        <v>7</v>
      </c>
      <c r="K41" s="18">
        <v>4</v>
      </c>
      <c r="L41" s="18">
        <v>5</v>
      </c>
      <c r="M41" s="18">
        <v>6</v>
      </c>
      <c r="N41" s="18">
        <v>7</v>
      </c>
      <c r="O41" s="18">
        <v>6</v>
      </c>
      <c r="P41" s="18">
        <v>6</v>
      </c>
      <c r="Q41" s="18">
        <v>6</v>
      </c>
      <c r="R41" s="18">
        <v>5</v>
      </c>
      <c r="S41" s="18">
        <v>6</v>
      </c>
      <c r="T41" s="18">
        <v>6</v>
      </c>
      <c r="U41" s="18">
        <v>7</v>
      </c>
      <c r="V41" s="18">
        <v>6</v>
      </c>
      <c r="W41" s="18">
        <v>6</v>
      </c>
      <c r="X41" s="18">
        <v>6</v>
      </c>
      <c r="Y41" s="18">
        <v>6</v>
      </c>
      <c r="Z41" s="18"/>
      <c r="AA41" s="18">
        <f t="shared" si="0"/>
        <v>120</v>
      </c>
      <c r="AB41" s="11">
        <f t="shared" si="1"/>
        <v>60</v>
      </c>
      <c r="AC41" s="197"/>
      <c r="AD41" s="194"/>
      <c r="AE41" s="194"/>
      <c r="AF41" s="194"/>
      <c r="AG41" s="12" t="b">
        <f>'[1]Przegląd'!F$19</f>
        <v>1</v>
      </c>
      <c r="AH41" s="13">
        <f t="shared" si="2"/>
        <v>0</v>
      </c>
      <c r="AI41" s="13" t="b">
        <f t="shared" si="3"/>
        <v>1</v>
      </c>
      <c r="AJ41" s="3">
        <f t="shared" si="4"/>
        <v>120</v>
      </c>
      <c r="AK41" s="194"/>
      <c r="AL41" s="3" t="b">
        <f>AND(AE41,AG41,AK40,AJ41&gt;0,AI41,AE40)</f>
        <v>1</v>
      </c>
      <c r="AM41" s="14">
        <f t="shared" si="5"/>
        <v>60</v>
      </c>
    </row>
    <row r="42" spans="1:39" ht="12.75">
      <c r="A42" s="191"/>
      <c r="B42" s="191"/>
      <c r="C42" s="191"/>
      <c r="D42" s="191"/>
      <c r="E42" s="8" t="s">
        <v>13</v>
      </c>
      <c r="F42" s="18">
        <v>6</v>
      </c>
      <c r="G42" s="18">
        <v>6</v>
      </c>
      <c r="H42" s="18">
        <v>6</v>
      </c>
      <c r="I42" s="18">
        <v>6</v>
      </c>
      <c r="J42" s="18">
        <v>6</v>
      </c>
      <c r="K42" s="18">
        <v>4</v>
      </c>
      <c r="L42" s="18">
        <v>6</v>
      </c>
      <c r="M42" s="18">
        <v>5</v>
      </c>
      <c r="N42" s="18">
        <v>7</v>
      </c>
      <c r="O42" s="18">
        <v>6</v>
      </c>
      <c r="P42" s="18">
        <v>7</v>
      </c>
      <c r="Q42" s="18">
        <v>6</v>
      </c>
      <c r="R42" s="18">
        <v>7</v>
      </c>
      <c r="S42" s="18">
        <v>7</v>
      </c>
      <c r="T42" s="18">
        <v>7</v>
      </c>
      <c r="U42" s="18">
        <v>7</v>
      </c>
      <c r="V42" s="18">
        <v>6</v>
      </c>
      <c r="W42" s="18">
        <v>7</v>
      </c>
      <c r="X42" s="18">
        <v>6</v>
      </c>
      <c r="Y42" s="18">
        <v>6</v>
      </c>
      <c r="Z42" s="18"/>
      <c r="AA42" s="18">
        <f t="shared" si="0"/>
        <v>124</v>
      </c>
      <c r="AB42" s="11">
        <f t="shared" si="1"/>
        <v>62</v>
      </c>
      <c r="AC42" s="198"/>
      <c r="AD42" s="195"/>
      <c r="AE42" s="195"/>
      <c r="AF42" s="195"/>
      <c r="AG42" s="12" t="b">
        <f>'[1]Przegląd'!F$19</f>
        <v>1</v>
      </c>
      <c r="AH42" s="13">
        <f t="shared" si="2"/>
        <v>0</v>
      </c>
      <c r="AI42" s="13" t="b">
        <f t="shared" si="3"/>
        <v>1</v>
      </c>
      <c r="AJ42" s="3">
        <f t="shared" si="4"/>
        <v>124</v>
      </c>
      <c r="AK42" s="195"/>
      <c r="AL42" s="3" t="b">
        <f>AND(AE42,AG42,AK40,AJ42&gt;0,AI42,AE40)</f>
        <v>1</v>
      </c>
      <c r="AM42" s="14">
        <f t="shared" si="5"/>
        <v>62</v>
      </c>
    </row>
    <row r="43" spans="1:39" ht="12.75">
      <c r="A43" s="191">
        <f>IF('[1]Lista start'!B21&gt;0,'[1]Lista start'!B21,"")</f>
        <v>14</v>
      </c>
      <c r="B43" s="191" t="str">
        <f>T('[1]Lista start'!C21)</f>
        <v>SKIP</v>
      </c>
      <c r="C43" s="191" t="str">
        <f>T('[1]Lista start'!D21)</f>
        <v>Paulina Szybieniecka</v>
      </c>
      <c r="D43" s="191" t="str">
        <f>T('[1]Lista start'!E21)</f>
        <v>KJ OSK Jaroszówka</v>
      </c>
      <c r="E43" s="8" t="s">
        <v>11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>
        <f t="shared" si="0"/>
      </c>
      <c r="AB43" s="11">
        <f t="shared" si="1"/>
      </c>
      <c r="AC43" s="196"/>
      <c r="AD43" s="193" t="b">
        <f>ISNUMBER(#REF!)</f>
        <v>0</v>
      </c>
      <c r="AE43" s="193" t="b">
        <f>ISNONTEXT(AC43)</f>
        <v>1</v>
      </c>
      <c r="AF43" s="193" t="b">
        <f>AND('[1]Przegląd'!F20,AE43,(AJ43+AJ44+AJ45)&gt;0,AK43)</f>
        <v>1</v>
      </c>
      <c r="AG43" s="12" t="b">
        <f>'[1]Przegląd'!F$20</f>
        <v>1</v>
      </c>
      <c r="AH43" s="13">
        <f t="shared" si="2"/>
        <v>0</v>
      </c>
      <c r="AI43" s="13" t="b">
        <f t="shared" si="3"/>
        <v>1</v>
      </c>
      <c r="AJ43" s="3">
        <f t="shared" si="4"/>
        <v>0</v>
      </c>
      <c r="AK43" s="193" t="b">
        <f>ISNUMBER(A43)</f>
        <v>1</v>
      </c>
      <c r="AL43" s="3" t="b">
        <f>AND(AE43,AG43,AK43,AJ43&gt;0,AI43,AE43)</f>
        <v>0</v>
      </c>
      <c r="AM43" s="14">
        <f t="shared" si="5"/>
        <v>0</v>
      </c>
    </row>
    <row r="44" spans="1:39" ht="12.75">
      <c r="A44" s="191"/>
      <c r="B44" s="191"/>
      <c r="C44" s="191"/>
      <c r="D44" s="191"/>
      <c r="E44" s="8" t="s">
        <v>12</v>
      </c>
      <c r="F44" s="18">
        <v>7</v>
      </c>
      <c r="G44" s="18">
        <v>4</v>
      </c>
      <c r="H44" s="18">
        <v>5</v>
      </c>
      <c r="I44" s="18">
        <v>5</v>
      </c>
      <c r="J44" s="18">
        <v>6</v>
      </c>
      <c r="K44" s="18">
        <v>5</v>
      </c>
      <c r="L44" s="18">
        <v>6</v>
      </c>
      <c r="M44" s="18">
        <v>5</v>
      </c>
      <c r="N44" s="18">
        <v>7</v>
      </c>
      <c r="O44" s="18">
        <v>5</v>
      </c>
      <c r="P44" s="18">
        <v>6</v>
      </c>
      <c r="Q44" s="18">
        <v>5</v>
      </c>
      <c r="R44" s="18">
        <v>6</v>
      </c>
      <c r="S44" s="18">
        <v>5</v>
      </c>
      <c r="T44" s="18">
        <v>5</v>
      </c>
      <c r="U44" s="18">
        <v>6</v>
      </c>
      <c r="V44" s="18">
        <v>6</v>
      </c>
      <c r="W44" s="18">
        <v>5</v>
      </c>
      <c r="X44" s="18">
        <v>6</v>
      </c>
      <c r="Y44" s="18">
        <v>5</v>
      </c>
      <c r="Z44" s="18">
        <v>2</v>
      </c>
      <c r="AA44" s="18">
        <f t="shared" si="0"/>
        <v>108</v>
      </c>
      <c r="AB44" s="11">
        <f t="shared" si="1"/>
        <v>54</v>
      </c>
      <c r="AC44" s="197"/>
      <c r="AD44" s="194"/>
      <c r="AE44" s="194"/>
      <c r="AF44" s="194"/>
      <c r="AG44" s="12" t="b">
        <f>'[1]Przegląd'!F$20</f>
        <v>1</v>
      </c>
      <c r="AH44" s="13">
        <f t="shared" si="2"/>
        <v>2</v>
      </c>
      <c r="AI44" s="13" t="b">
        <f t="shared" si="3"/>
        <v>1</v>
      </c>
      <c r="AJ44" s="3">
        <f t="shared" si="4"/>
        <v>108</v>
      </c>
      <c r="AK44" s="194"/>
      <c r="AL44" s="3" t="b">
        <f>AND(AE44,AG44,AK43,AJ44&gt;0,AI44,AE43)</f>
        <v>1</v>
      </c>
      <c r="AM44" s="14">
        <f t="shared" si="5"/>
        <v>54</v>
      </c>
    </row>
    <row r="45" spans="1:39" ht="12.75">
      <c r="A45" s="191"/>
      <c r="B45" s="191"/>
      <c r="C45" s="191"/>
      <c r="D45" s="191"/>
      <c r="E45" s="8" t="s">
        <v>13</v>
      </c>
      <c r="F45" s="18">
        <v>6</v>
      </c>
      <c r="G45" s="18">
        <v>3</v>
      </c>
      <c r="H45" s="18">
        <v>6</v>
      </c>
      <c r="I45" s="18">
        <v>5</v>
      </c>
      <c r="J45" s="18">
        <v>6</v>
      </c>
      <c r="K45" s="18">
        <v>5</v>
      </c>
      <c r="L45" s="18">
        <v>6</v>
      </c>
      <c r="M45" s="18">
        <v>4</v>
      </c>
      <c r="N45" s="18">
        <v>6</v>
      </c>
      <c r="O45" s="18">
        <v>6</v>
      </c>
      <c r="P45" s="18">
        <v>6</v>
      </c>
      <c r="Q45" s="18">
        <v>6</v>
      </c>
      <c r="R45" s="18">
        <v>6</v>
      </c>
      <c r="S45" s="18">
        <v>5</v>
      </c>
      <c r="T45" s="18">
        <v>6</v>
      </c>
      <c r="U45" s="18">
        <v>6</v>
      </c>
      <c r="V45" s="18">
        <v>6</v>
      </c>
      <c r="W45" s="18">
        <v>6</v>
      </c>
      <c r="X45" s="18">
        <v>6</v>
      </c>
      <c r="Y45" s="18">
        <v>6</v>
      </c>
      <c r="Z45" s="18">
        <v>2</v>
      </c>
      <c r="AA45" s="18">
        <f t="shared" si="0"/>
        <v>110</v>
      </c>
      <c r="AB45" s="11">
        <f t="shared" si="1"/>
        <v>55.00000000000001</v>
      </c>
      <c r="AC45" s="198"/>
      <c r="AD45" s="195"/>
      <c r="AE45" s="195"/>
      <c r="AF45" s="195"/>
      <c r="AG45" s="12" t="b">
        <f>'[1]Przegląd'!F$20</f>
        <v>1</v>
      </c>
      <c r="AH45" s="13">
        <f t="shared" si="2"/>
        <v>2</v>
      </c>
      <c r="AI45" s="13" t="b">
        <f t="shared" si="3"/>
        <v>1</v>
      </c>
      <c r="AJ45" s="3">
        <f t="shared" si="4"/>
        <v>110</v>
      </c>
      <c r="AK45" s="195"/>
      <c r="AL45" s="3" t="b">
        <f>AND(AE45,AG45,AK43,AJ45&gt;0,AI45,AE43)</f>
        <v>1</v>
      </c>
      <c r="AM45" s="14">
        <f t="shared" si="5"/>
        <v>55.00000000000001</v>
      </c>
    </row>
    <row r="46" spans="1:39" ht="12.75">
      <c r="A46" s="191">
        <f>IF('[1]Lista start'!B22&gt;0,'[1]Lista start'!B22,"")</f>
        <v>15</v>
      </c>
      <c r="B46" s="191" t="str">
        <f>T('[1]Lista start'!C22)</f>
        <v>SWOJAK</v>
      </c>
      <c r="C46" s="191" t="str">
        <f>T('[1]Lista start'!D22)</f>
        <v>Sylwia Pospieszna</v>
      </c>
      <c r="D46" s="191" t="str">
        <f>T('[1]Lista start'!E22)</f>
        <v>SKJ Sopot</v>
      </c>
      <c r="E46" s="8" t="s">
        <v>11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>
        <f t="shared" si="0"/>
      </c>
      <c r="AB46" s="11">
        <f t="shared" si="1"/>
      </c>
      <c r="AC46" s="196"/>
      <c r="AD46" s="193" t="b">
        <f>ISNUMBER(#REF!)</f>
        <v>0</v>
      </c>
      <c r="AE46" s="193" t="b">
        <f>ISNONTEXT(AC46)</f>
        <v>1</v>
      </c>
      <c r="AF46" s="193" t="b">
        <f>AND('[1]Przegląd'!F21,AE46,(AJ46+AJ47+AJ48)&gt;0,AK46)</f>
        <v>1</v>
      </c>
      <c r="AG46" s="12" t="b">
        <f>'[1]Przegląd'!F$21</f>
        <v>1</v>
      </c>
      <c r="AH46" s="13">
        <f t="shared" si="2"/>
        <v>0</v>
      </c>
      <c r="AI46" s="13" t="b">
        <f t="shared" si="3"/>
        <v>1</v>
      </c>
      <c r="AJ46" s="3">
        <f t="shared" si="4"/>
        <v>0</v>
      </c>
      <c r="AK46" s="193" t="b">
        <f>ISNUMBER(A46)</f>
        <v>1</v>
      </c>
      <c r="AL46" s="3" t="b">
        <f>AND(AE46,AG46,AK46,AJ46&gt;0,AI46,AE46)</f>
        <v>0</v>
      </c>
      <c r="AM46" s="14">
        <f t="shared" si="5"/>
        <v>0</v>
      </c>
    </row>
    <row r="47" spans="1:39" ht="12.75">
      <c r="A47" s="191"/>
      <c r="B47" s="191"/>
      <c r="C47" s="191"/>
      <c r="D47" s="191"/>
      <c r="E47" s="8" t="s">
        <v>12</v>
      </c>
      <c r="F47" s="18">
        <v>6</v>
      </c>
      <c r="G47" s="18">
        <v>6</v>
      </c>
      <c r="H47" s="18">
        <v>6</v>
      </c>
      <c r="I47" s="18">
        <v>5</v>
      </c>
      <c r="J47" s="18">
        <v>5</v>
      </c>
      <c r="K47" s="18">
        <v>6</v>
      </c>
      <c r="L47" s="18">
        <v>5</v>
      </c>
      <c r="M47" s="18">
        <v>5</v>
      </c>
      <c r="N47" s="18">
        <v>6</v>
      </c>
      <c r="O47" s="18">
        <v>5</v>
      </c>
      <c r="P47" s="18">
        <v>6</v>
      </c>
      <c r="Q47" s="18">
        <v>6</v>
      </c>
      <c r="R47" s="18">
        <v>5</v>
      </c>
      <c r="S47" s="18">
        <v>5</v>
      </c>
      <c r="T47" s="18">
        <v>6</v>
      </c>
      <c r="U47" s="18">
        <v>6</v>
      </c>
      <c r="V47" s="18">
        <v>6</v>
      </c>
      <c r="W47" s="18">
        <v>6</v>
      </c>
      <c r="X47" s="18">
        <v>5</v>
      </c>
      <c r="Y47" s="18">
        <v>6</v>
      </c>
      <c r="Z47" s="18"/>
      <c r="AA47" s="18">
        <f t="shared" si="0"/>
        <v>112</v>
      </c>
      <c r="AB47" s="11">
        <f t="shared" si="1"/>
        <v>56.00000000000001</v>
      </c>
      <c r="AC47" s="197"/>
      <c r="AD47" s="194"/>
      <c r="AE47" s="194"/>
      <c r="AF47" s="194"/>
      <c r="AG47" s="12" t="b">
        <f>'[1]Przegląd'!F$21</f>
        <v>1</v>
      </c>
      <c r="AH47" s="13">
        <f t="shared" si="2"/>
        <v>0</v>
      </c>
      <c r="AI47" s="13" t="b">
        <f t="shared" si="3"/>
        <v>1</v>
      </c>
      <c r="AJ47" s="3">
        <f t="shared" si="4"/>
        <v>112</v>
      </c>
      <c r="AK47" s="194"/>
      <c r="AL47" s="3" t="b">
        <f>AND(AE47,AG47,AK46,AJ47&gt;0,AI47,AE46)</f>
        <v>1</v>
      </c>
      <c r="AM47" s="14">
        <f t="shared" si="5"/>
        <v>56.00000000000001</v>
      </c>
    </row>
    <row r="48" spans="1:39" ht="12.75">
      <c r="A48" s="191"/>
      <c r="B48" s="191"/>
      <c r="C48" s="191"/>
      <c r="D48" s="191"/>
      <c r="E48" s="8" t="s">
        <v>13</v>
      </c>
      <c r="F48" s="18">
        <v>6</v>
      </c>
      <c r="G48" s="18">
        <v>6</v>
      </c>
      <c r="H48" s="18">
        <v>6</v>
      </c>
      <c r="I48" s="18">
        <v>6</v>
      </c>
      <c r="J48" s="18">
        <v>6</v>
      </c>
      <c r="K48" s="18">
        <v>6</v>
      </c>
      <c r="L48" s="18">
        <v>6</v>
      </c>
      <c r="M48" s="18">
        <v>6</v>
      </c>
      <c r="N48" s="18">
        <v>7</v>
      </c>
      <c r="O48" s="18">
        <v>6</v>
      </c>
      <c r="P48" s="18">
        <v>7</v>
      </c>
      <c r="Q48" s="18">
        <v>6</v>
      </c>
      <c r="R48" s="18">
        <v>7</v>
      </c>
      <c r="S48" s="18">
        <v>5</v>
      </c>
      <c r="T48" s="18">
        <v>6</v>
      </c>
      <c r="U48" s="18">
        <v>7</v>
      </c>
      <c r="V48" s="18">
        <v>6</v>
      </c>
      <c r="W48" s="18">
        <v>6</v>
      </c>
      <c r="X48" s="18">
        <v>6</v>
      </c>
      <c r="Y48" s="18">
        <v>6</v>
      </c>
      <c r="Z48" s="18"/>
      <c r="AA48" s="18">
        <f t="shared" si="0"/>
        <v>123</v>
      </c>
      <c r="AB48" s="11">
        <f t="shared" si="1"/>
        <v>61.5</v>
      </c>
      <c r="AC48" s="198"/>
      <c r="AD48" s="195"/>
      <c r="AE48" s="195"/>
      <c r="AF48" s="195"/>
      <c r="AG48" s="12" t="b">
        <f>'[1]Przegląd'!F$21</f>
        <v>1</v>
      </c>
      <c r="AH48" s="13">
        <f t="shared" si="2"/>
        <v>0</v>
      </c>
      <c r="AI48" s="13" t="b">
        <f t="shared" si="3"/>
        <v>1</v>
      </c>
      <c r="AJ48" s="3">
        <f t="shared" si="4"/>
        <v>123</v>
      </c>
      <c r="AK48" s="195"/>
      <c r="AL48" s="3" t="b">
        <f>AND(AE48,AG48,AK46,AJ48&gt;0,AI48,AE46)</f>
        <v>1</v>
      </c>
      <c r="AM48" s="14">
        <f t="shared" si="5"/>
        <v>61.5</v>
      </c>
    </row>
    <row r="49" ht="12.75">
      <c r="B49" s="3" t="s">
        <v>16</v>
      </c>
    </row>
    <row r="50" spans="2:27" ht="12.75">
      <c r="B50" s="16" t="s">
        <v>11</v>
      </c>
      <c r="C50" s="182"/>
      <c r="D50" s="182"/>
      <c r="R50" s="183" t="s">
        <v>17</v>
      </c>
      <c r="S50" s="183"/>
      <c r="T50" s="183"/>
      <c r="U50" s="183"/>
      <c r="V50" s="183"/>
      <c r="W50" s="183"/>
      <c r="X50" s="183"/>
      <c r="Y50" s="183"/>
      <c r="Z50" s="183"/>
      <c r="AA50" s="183"/>
    </row>
    <row r="51" spans="2:4" ht="12.75">
      <c r="B51" s="16" t="s">
        <v>12</v>
      </c>
      <c r="C51" s="182" t="s">
        <v>18</v>
      </c>
      <c r="D51" s="182"/>
    </row>
    <row r="52" spans="2:27" ht="12.75">
      <c r="B52" s="16" t="s">
        <v>13</v>
      </c>
      <c r="C52" s="182" t="s">
        <v>19</v>
      </c>
      <c r="D52" s="182"/>
      <c r="R52" s="155" t="s">
        <v>20</v>
      </c>
      <c r="S52" s="155"/>
      <c r="T52" s="155"/>
      <c r="U52" s="155"/>
      <c r="V52" s="155"/>
      <c r="W52" s="155"/>
      <c r="X52" s="155"/>
      <c r="Y52" s="155"/>
      <c r="Z52" s="155"/>
      <c r="AA52" s="155"/>
    </row>
  </sheetData>
  <sheetProtection password="C5C2" sheet="1" objects="1" scenarios="1"/>
  <mergeCells count="147">
    <mergeCell ref="C52:D52"/>
    <mergeCell ref="R50:AA50"/>
    <mergeCell ref="R52:AA52"/>
    <mergeCell ref="C50:D50"/>
    <mergeCell ref="C51:D51"/>
    <mergeCell ref="AD46:AD48"/>
    <mergeCell ref="AE46:AE48"/>
    <mergeCell ref="AF46:AF48"/>
    <mergeCell ref="AK46:AK48"/>
    <mergeCell ref="AD43:AD45"/>
    <mergeCell ref="AE43:AE45"/>
    <mergeCell ref="AF43:AF45"/>
    <mergeCell ref="AK43:AK45"/>
    <mergeCell ref="AD40:AD42"/>
    <mergeCell ref="AE40:AE42"/>
    <mergeCell ref="AF40:AF42"/>
    <mergeCell ref="AK40:AK42"/>
    <mergeCell ref="AD37:AD39"/>
    <mergeCell ref="AE37:AE39"/>
    <mergeCell ref="AF37:AF39"/>
    <mergeCell ref="AK37:AK39"/>
    <mergeCell ref="AD34:AD36"/>
    <mergeCell ref="AE34:AE36"/>
    <mergeCell ref="AF34:AF36"/>
    <mergeCell ref="AK34:AK36"/>
    <mergeCell ref="AD31:AD33"/>
    <mergeCell ref="AE31:AE33"/>
    <mergeCell ref="AF31:AF33"/>
    <mergeCell ref="AK31:AK33"/>
    <mergeCell ref="AD28:AD30"/>
    <mergeCell ref="AE28:AE30"/>
    <mergeCell ref="AF28:AF30"/>
    <mergeCell ref="AK28:AK30"/>
    <mergeCell ref="AD25:AD27"/>
    <mergeCell ref="AE25:AE27"/>
    <mergeCell ref="AF25:AF27"/>
    <mergeCell ref="AK25:AK27"/>
    <mergeCell ref="AD22:AD24"/>
    <mergeCell ref="AE22:AE24"/>
    <mergeCell ref="AF22:AF24"/>
    <mergeCell ref="AK22:AK24"/>
    <mergeCell ref="AD19:AD21"/>
    <mergeCell ref="AE19:AE21"/>
    <mergeCell ref="AF19:AF21"/>
    <mergeCell ref="AK19:AK21"/>
    <mergeCell ref="AD16:AD18"/>
    <mergeCell ref="AE16:AE18"/>
    <mergeCell ref="AF16:AF18"/>
    <mergeCell ref="AK16:AK18"/>
    <mergeCell ref="AD13:AD15"/>
    <mergeCell ref="AE13:AE15"/>
    <mergeCell ref="AF13:AF15"/>
    <mergeCell ref="AK13:AK15"/>
    <mergeCell ref="AD10:AD12"/>
    <mergeCell ref="AE10:AE12"/>
    <mergeCell ref="AF10:AF12"/>
    <mergeCell ref="AK10:AK12"/>
    <mergeCell ref="AD7:AD9"/>
    <mergeCell ref="AE7:AE9"/>
    <mergeCell ref="AF7:AF9"/>
    <mergeCell ref="AK7:AK9"/>
    <mergeCell ref="A46:A48"/>
    <mergeCell ref="B46:B48"/>
    <mergeCell ref="C46:C48"/>
    <mergeCell ref="D46:D48"/>
    <mergeCell ref="A43:A45"/>
    <mergeCell ref="B43:B45"/>
    <mergeCell ref="C43:C45"/>
    <mergeCell ref="D43:D45"/>
    <mergeCell ref="A40:A42"/>
    <mergeCell ref="B40:B42"/>
    <mergeCell ref="C40:C42"/>
    <mergeCell ref="D40:D42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C31:C33"/>
    <mergeCell ref="D31:D33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D7:D9"/>
    <mergeCell ref="D10:D12"/>
    <mergeCell ref="B10:B12"/>
    <mergeCell ref="C10:C12"/>
    <mergeCell ref="E5:E6"/>
    <mergeCell ref="F5:Y5"/>
    <mergeCell ref="AA5:AA6"/>
    <mergeCell ref="A10:A12"/>
    <mergeCell ref="B5:B6"/>
    <mergeCell ref="C5:C6"/>
    <mergeCell ref="D5:D6"/>
    <mergeCell ref="A7:A9"/>
    <mergeCell ref="B7:B9"/>
    <mergeCell ref="C7:C9"/>
    <mergeCell ref="A1:D1"/>
    <mergeCell ref="A2:C2"/>
    <mergeCell ref="A3:C3"/>
    <mergeCell ref="R1:X1"/>
    <mergeCell ref="R2:AC3"/>
    <mergeCell ref="D2:Q3"/>
    <mergeCell ref="AC19:AC21"/>
    <mergeCell ref="AC22:AC24"/>
    <mergeCell ref="A5:A6"/>
    <mergeCell ref="AC16:AC18"/>
    <mergeCell ref="AC5:AC6"/>
    <mergeCell ref="AC7:AC9"/>
    <mergeCell ref="AC10:AC12"/>
    <mergeCell ref="AC13:AC15"/>
    <mergeCell ref="AB5:AB6"/>
    <mergeCell ref="Z5:Z6"/>
    <mergeCell ref="AC25:AC27"/>
    <mergeCell ref="AC28:AC30"/>
    <mergeCell ref="AC31:AC33"/>
    <mergeCell ref="AC34:AC36"/>
    <mergeCell ref="AC37:AC39"/>
    <mergeCell ref="AC40:AC42"/>
    <mergeCell ref="AC43:AC45"/>
    <mergeCell ref="AC46:AC48"/>
  </mergeCells>
  <dataValidations count="5">
    <dataValidation type="whole" allowBlank="1" showInputMessage="1" showErrorMessage="1" error="Nieprawidłowa wartość!" sqref="F7:Y48">
      <formula1>0</formula1>
      <formula2>10</formula2>
    </dataValidation>
    <dataValidation type="list" allowBlank="1" showInputMessage="1" showErrorMessage="1" sqref="C50:D52">
      <formula1>Sędzia</formula1>
    </dataValidation>
    <dataValidation type="list" allowBlank="1" showInputMessage="1" showErrorMessage="1" sqref="AC7:AC48">
      <formula1>Uwagi</formula1>
    </dataValidation>
    <dataValidation type="whole" operator="lessThan" allowBlank="1" showInputMessage="1" showErrorMessage="1" error="Nie zmieniaj!!!" sqref="A1:AC3">
      <formula1>0</formula1>
    </dataValidation>
    <dataValidation type="whole" allowBlank="1" showInputMessage="1" showErrorMessage="1" error="Nieprawidłowa wartość!" sqref="Z7:Z48">
      <formula1>0</formula1>
      <formula2>16</formula2>
    </dataValidation>
  </dataValidations>
  <printOptions/>
  <pageMargins left="0.5" right="0.57" top="0.4" bottom="0.46" header="0.54" footer="0.2"/>
  <pageSetup horizontalDpi="300" verticalDpi="300" orientation="landscape" paperSize="9" r:id="rId2"/>
  <headerFooter alignWithMargins="0">
    <oddFooter>&amp;L&amp;6Opracowanie: Roman Opiela&amp;C&amp;8Ujeżdżenie Kl P - zestawienie ocen. Strona &amp;P&amp;R&amp;8Wydruk dnia &amp;D  godz  &amp;T</oddFooter>
  </headerFooter>
  <rowBreaks count="1" manualBreakCount="1">
    <brk id="27" max="2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1111"/>
  <dimension ref="A1:AA29"/>
  <sheetViews>
    <sheetView workbookViewId="0" topLeftCell="A1">
      <selection activeCell="E10" sqref="E10"/>
    </sheetView>
  </sheetViews>
  <sheetFormatPr defaultColWidth="9.00390625" defaultRowHeight="12.75"/>
  <cols>
    <col min="1" max="1" width="4.875" style="3" customWidth="1"/>
    <col min="2" max="2" width="4.375" style="3" customWidth="1"/>
    <col min="3" max="3" width="15.125" style="3" customWidth="1"/>
    <col min="4" max="4" width="25.00390625" style="3" customWidth="1"/>
    <col min="5" max="5" width="27.50390625" style="3" customWidth="1"/>
    <col min="6" max="6" width="5.50390625" style="3" customWidth="1"/>
    <col min="7" max="17" width="2.875" style="3" customWidth="1"/>
    <col min="18" max="18" width="2.50390625" style="3" customWidth="1"/>
    <col min="19" max="19" width="2.875" style="3" customWidth="1"/>
    <col min="20" max="20" width="2.625" style="3" customWidth="1"/>
    <col min="21" max="21" width="4.875" style="3" customWidth="1"/>
    <col min="22" max="22" width="3.125" style="3" customWidth="1"/>
    <col min="23" max="23" width="5.625" style="3" customWidth="1"/>
    <col min="24" max="24" width="4.125" style="3" customWidth="1"/>
    <col min="25" max="25" width="4.625" style="3" customWidth="1"/>
    <col min="26" max="26" width="5.875" style="3" customWidth="1"/>
    <col min="27" max="27" width="7.50390625" style="3" customWidth="1"/>
    <col min="28" max="28" width="10.375" style="3" customWidth="1"/>
    <col min="29" max="29" width="10.625" style="3" customWidth="1"/>
    <col min="30" max="30" width="9.125" style="3" customWidth="1"/>
    <col min="31" max="32" width="9.375" style="3" customWidth="1"/>
    <col min="33" max="33" width="10.625" style="3" customWidth="1"/>
    <col min="34" max="35" width="9.375" style="3" customWidth="1"/>
    <col min="36" max="36" width="10.625" style="3" customWidth="1"/>
    <col min="37" max="16384" width="9.375" style="3" customWidth="1"/>
  </cols>
  <sheetData>
    <row r="1" spans="1:24" ht="64.5" customHeight="1">
      <c r="A1" s="205" t="str">
        <f>'[1]Lista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205"/>
      <c r="C1" s="205"/>
      <c r="D1" s="205"/>
      <c r="U1" s="131" t="s">
        <v>0</v>
      </c>
      <c r="V1" s="131"/>
      <c r="W1" s="131"/>
      <c r="X1" s="131"/>
    </row>
    <row r="2" spans="1:27" ht="28.5" customHeight="1">
      <c r="A2" s="208" t="str">
        <f>'[1]Lista start'!A2:B2</f>
        <v>Kl P</v>
      </c>
      <c r="B2" s="208"/>
      <c r="C2" s="208"/>
      <c r="D2" s="137" t="s">
        <v>21</v>
      </c>
      <c r="E2" s="137"/>
      <c r="F2" s="137"/>
      <c r="G2" s="137"/>
      <c r="H2" s="137"/>
      <c r="I2" s="137"/>
      <c r="J2" s="137"/>
      <c r="K2" s="137"/>
      <c r="L2" s="137"/>
      <c r="M2" s="137"/>
      <c r="N2" s="19"/>
      <c r="O2" s="19"/>
      <c r="P2" s="19"/>
      <c r="Q2" s="140" t="str">
        <f>'[1]Lista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4.75" customHeight="1">
      <c r="A3" s="45" t="str">
        <f>'[1]Lista start'!A3:B3</f>
        <v>Sobota, 11 września 2004 r.</v>
      </c>
      <c r="B3" s="45"/>
      <c r="C3" s="45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9" ht="7.5" customHeight="1">
      <c r="A4" s="20"/>
      <c r="B4" s="21"/>
      <c r="C4" s="21"/>
      <c r="G4" s="5"/>
      <c r="H4" s="5"/>
      <c r="I4" s="5"/>
    </row>
    <row r="5" spans="1:27" ht="21.75" customHeight="1">
      <c r="A5" s="117" t="s">
        <v>22</v>
      </c>
      <c r="B5" s="117" t="s">
        <v>23</v>
      </c>
      <c r="C5" s="46" t="s">
        <v>2</v>
      </c>
      <c r="D5" s="46" t="s">
        <v>24</v>
      </c>
      <c r="E5" s="46" t="s">
        <v>4</v>
      </c>
      <c r="F5" s="206" t="s">
        <v>25</v>
      </c>
      <c r="G5" s="207" t="s">
        <v>26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117" t="s">
        <v>27</v>
      </c>
      <c r="V5" s="203" t="s">
        <v>28</v>
      </c>
      <c r="W5" s="203"/>
      <c r="X5" s="204"/>
      <c r="Y5" s="117" t="s">
        <v>29</v>
      </c>
      <c r="Z5" s="117" t="s">
        <v>30</v>
      </c>
      <c r="AA5" s="117" t="s">
        <v>10</v>
      </c>
    </row>
    <row r="6" spans="1:27" ht="12.75" customHeight="1">
      <c r="A6" s="118"/>
      <c r="B6" s="118"/>
      <c r="C6" s="47"/>
      <c r="D6" s="47"/>
      <c r="E6" s="47"/>
      <c r="F6" s="206"/>
      <c r="G6" s="202">
        <f>IF('[1] Skoki '!G6&gt;0,'[1] Skoki '!G6,"")</f>
        <v>1</v>
      </c>
      <c r="H6" s="202" t="str">
        <f>IF('[1] Skoki '!H6&gt;0,'[1] Skoki '!H6,"")</f>
        <v>2</v>
      </c>
      <c r="I6" s="202" t="str">
        <f>IF('[1] Skoki '!I6&gt;0,'[1] Skoki '!I6,"")</f>
        <v>3</v>
      </c>
      <c r="J6" s="202" t="str">
        <f>IF('[1] Skoki '!J6&gt;0,'[1] Skoki '!J6,"")</f>
        <v>4A</v>
      </c>
      <c r="K6" s="202" t="str">
        <f>IF('[1] Skoki '!K6&gt;0,'[1] Skoki '!K6,"")</f>
        <v>4B</v>
      </c>
      <c r="L6" s="202">
        <f>IF('[1] Skoki '!L6&gt;0,'[1] Skoki '!L6,"")</f>
        <v>5</v>
      </c>
      <c r="M6" s="200">
        <f>IF('[1] Skoki '!M6&gt;0,'[1] Skoki '!M6,"")</f>
        <v>6</v>
      </c>
      <c r="N6" s="200">
        <f>IF('[1] Skoki '!N6&gt;0,'[1] Skoki '!N6,"")</f>
        <v>7</v>
      </c>
      <c r="O6" s="200">
        <f>IF('[1] Skoki '!O6&gt;0,'[1] Skoki '!O6,"")</f>
        <v>8</v>
      </c>
      <c r="P6" s="200">
        <f>IF('[1] Skoki '!P6&gt;0,'[1] Skoki '!P6,"")</f>
        <v>9</v>
      </c>
      <c r="Q6" s="200">
        <f>IF('[1] Skoki '!Q6&gt;0,'[1] Skoki '!Q6,"")</f>
        <v>10</v>
      </c>
      <c r="R6" s="200">
        <f>IF('[1] Skoki '!R6&gt;0,'[1] Skoki '!R6,"")</f>
      </c>
      <c r="S6" s="200">
        <f>IF('[1] Skoki '!S6&gt;0,'[1] Skoki '!S6,"")</f>
      </c>
      <c r="T6" s="200">
        <f>IF('[1] Skoki '!T6&gt;0,'[1] Skoki '!T6,"")</f>
      </c>
      <c r="U6" s="118"/>
      <c r="V6" s="122" t="s">
        <v>31</v>
      </c>
      <c r="W6" s="122" t="s">
        <v>32</v>
      </c>
      <c r="X6" s="122" t="s">
        <v>33</v>
      </c>
      <c r="Y6" s="118"/>
      <c r="Z6" s="118"/>
      <c r="AA6" s="118"/>
    </row>
    <row r="7" spans="1:27" ht="14.25" customHeight="1">
      <c r="A7" s="119"/>
      <c r="B7" s="119"/>
      <c r="C7" s="48"/>
      <c r="D7" s="48"/>
      <c r="E7" s="48"/>
      <c r="F7" s="206"/>
      <c r="G7" s="202"/>
      <c r="H7" s="202"/>
      <c r="I7" s="202"/>
      <c r="J7" s="202"/>
      <c r="K7" s="202"/>
      <c r="L7" s="202"/>
      <c r="M7" s="201"/>
      <c r="N7" s="201"/>
      <c r="O7" s="201"/>
      <c r="P7" s="201"/>
      <c r="Q7" s="201"/>
      <c r="R7" s="201"/>
      <c r="S7" s="201"/>
      <c r="T7" s="201"/>
      <c r="U7" s="119"/>
      <c r="V7" s="123"/>
      <c r="W7" s="123"/>
      <c r="X7" s="123"/>
      <c r="Y7" s="119"/>
      <c r="Z7" s="119"/>
      <c r="AA7" s="119"/>
    </row>
    <row r="8" spans="1:27" ht="16.5" customHeight="1">
      <c r="A8" s="23"/>
      <c r="B8" s="24">
        <v>1</v>
      </c>
      <c r="C8" s="25" t="s">
        <v>34</v>
      </c>
      <c r="D8" s="25" t="s">
        <v>35</v>
      </c>
      <c r="E8" s="26" t="s">
        <v>36</v>
      </c>
      <c r="F8" s="27">
        <v>64.125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>
        <v>0</v>
      </c>
      <c r="V8" s="29">
        <v>1</v>
      </c>
      <c r="W8" s="30">
        <v>11</v>
      </c>
      <c r="X8" s="33">
        <v>0</v>
      </c>
      <c r="Y8" s="33">
        <v>0</v>
      </c>
      <c r="Z8" s="34">
        <v>64.125</v>
      </c>
      <c r="AA8" s="35"/>
    </row>
    <row r="9" spans="1:27" ht="16.5" customHeight="1">
      <c r="A9" s="23"/>
      <c r="B9" s="24">
        <v>2</v>
      </c>
      <c r="C9" s="25" t="s">
        <v>37</v>
      </c>
      <c r="D9" s="25" t="s">
        <v>38</v>
      </c>
      <c r="E9" s="26" t="s">
        <v>39</v>
      </c>
      <c r="F9" s="27">
        <v>62.625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>
        <v>0</v>
      </c>
      <c r="V9" s="29">
        <v>1</v>
      </c>
      <c r="W9" s="30">
        <v>11</v>
      </c>
      <c r="X9" s="33">
        <v>0</v>
      </c>
      <c r="Y9" s="33">
        <v>0</v>
      </c>
      <c r="Z9" s="34">
        <v>62.625</v>
      </c>
      <c r="AA9" s="35"/>
    </row>
    <row r="10" spans="1:27" ht="16.5" customHeight="1">
      <c r="A10" s="23"/>
      <c r="B10" s="24">
        <v>3</v>
      </c>
      <c r="C10" s="25" t="s">
        <v>40</v>
      </c>
      <c r="D10" s="25" t="s">
        <v>41</v>
      </c>
      <c r="E10" s="26" t="s">
        <v>42</v>
      </c>
      <c r="F10" s="27">
        <v>64.5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>
        <v>0</v>
      </c>
      <c r="V10" s="29">
        <v>1</v>
      </c>
      <c r="W10" s="30">
        <v>9</v>
      </c>
      <c r="X10" s="33">
        <v>0</v>
      </c>
      <c r="Y10" s="33">
        <v>0</v>
      </c>
      <c r="Z10" s="34">
        <v>64.5</v>
      </c>
      <c r="AA10" s="35"/>
    </row>
    <row r="11" spans="1:27" ht="16.5" customHeight="1">
      <c r="A11" s="23"/>
      <c r="B11" s="24">
        <v>5</v>
      </c>
      <c r="C11" s="25" t="s">
        <v>44</v>
      </c>
      <c r="D11" s="25" t="s">
        <v>45</v>
      </c>
      <c r="E11" s="26" t="s">
        <v>46</v>
      </c>
      <c r="F11" s="27">
        <v>52.5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>
        <v>0</v>
      </c>
      <c r="V11" s="29">
        <v>1</v>
      </c>
      <c r="W11" s="30">
        <v>8</v>
      </c>
      <c r="X11" s="33">
        <v>0</v>
      </c>
      <c r="Y11" s="33">
        <v>0</v>
      </c>
      <c r="Z11" s="34">
        <v>52.5</v>
      </c>
      <c r="AA11" s="35"/>
    </row>
    <row r="12" spans="1:27" ht="16.5" customHeight="1">
      <c r="A12" s="23"/>
      <c r="B12" s="24">
        <v>7</v>
      </c>
      <c r="C12" s="25" t="s">
        <v>47</v>
      </c>
      <c r="D12" s="25" t="s">
        <v>48</v>
      </c>
      <c r="E12" s="26" t="s">
        <v>49</v>
      </c>
      <c r="F12" s="27">
        <v>59.25</v>
      </c>
      <c r="G12" s="28"/>
      <c r="H12" s="28">
        <v>4</v>
      </c>
      <c r="I12" s="28">
        <v>4</v>
      </c>
      <c r="J12" s="28"/>
      <c r="K12" s="28"/>
      <c r="L12" s="28"/>
      <c r="M12" s="28"/>
      <c r="N12" s="28">
        <v>4</v>
      </c>
      <c r="O12" s="28"/>
      <c r="P12" s="28"/>
      <c r="Q12" s="28"/>
      <c r="R12" s="28"/>
      <c r="S12" s="28"/>
      <c r="T12" s="28"/>
      <c r="U12" s="29">
        <v>12</v>
      </c>
      <c r="V12" s="29">
        <v>1</v>
      </c>
      <c r="W12" s="30">
        <v>13</v>
      </c>
      <c r="X12" s="33">
        <v>0</v>
      </c>
      <c r="Y12" s="33">
        <v>12</v>
      </c>
      <c r="Z12" s="34">
        <v>71.25</v>
      </c>
      <c r="AA12" s="35"/>
    </row>
    <row r="13" spans="1:27" ht="16.5" customHeight="1">
      <c r="A13" s="23"/>
      <c r="B13" s="24">
        <v>8</v>
      </c>
      <c r="C13" s="25" t="s">
        <v>50</v>
      </c>
      <c r="D13" s="25" t="s">
        <v>51</v>
      </c>
      <c r="E13" s="26" t="s">
        <v>52</v>
      </c>
      <c r="F13" s="27">
        <v>57.75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>
        <v>0</v>
      </c>
      <c r="V13" s="29">
        <v>1</v>
      </c>
      <c r="W13" s="30">
        <v>8</v>
      </c>
      <c r="X13" s="33">
        <v>0</v>
      </c>
      <c r="Y13" s="33">
        <v>0</v>
      </c>
      <c r="Z13" s="34">
        <v>57.75</v>
      </c>
      <c r="AA13" s="35"/>
    </row>
    <row r="14" spans="1:27" ht="16.5" customHeight="1">
      <c r="A14" s="23"/>
      <c r="B14" s="24">
        <v>9</v>
      </c>
      <c r="C14" s="25" t="s">
        <v>53</v>
      </c>
      <c r="D14" s="25" t="s">
        <v>54</v>
      </c>
      <c r="E14" s="26" t="s">
        <v>36</v>
      </c>
      <c r="F14" s="27">
        <v>66.375</v>
      </c>
      <c r="G14" s="28"/>
      <c r="H14" s="28">
        <v>4</v>
      </c>
      <c r="I14" s="28"/>
      <c r="J14" s="28">
        <v>4</v>
      </c>
      <c r="K14" s="28"/>
      <c r="L14" s="28">
        <v>4</v>
      </c>
      <c r="M14" s="28">
        <v>4</v>
      </c>
      <c r="N14" s="28"/>
      <c r="O14" s="28"/>
      <c r="P14" s="28"/>
      <c r="Q14" s="28"/>
      <c r="R14" s="28"/>
      <c r="S14" s="28"/>
      <c r="T14" s="28"/>
      <c r="U14" s="29" t="s">
        <v>43</v>
      </c>
      <c r="V14" s="29"/>
      <c r="W14" s="30"/>
      <c r="X14" s="33" t="s">
        <v>43</v>
      </c>
      <c r="Y14" s="33" t="s">
        <v>43</v>
      </c>
      <c r="Z14" s="34" t="s">
        <v>43</v>
      </c>
      <c r="AA14" s="35" t="s">
        <v>55</v>
      </c>
    </row>
    <row r="15" spans="1:27" ht="16.5" customHeight="1">
      <c r="A15" s="23"/>
      <c r="B15" s="24">
        <v>10</v>
      </c>
      <c r="C15" s="25" t="s">
        <v>56</v>
      </c>
      <c r="D15" s="25" t="s">
        <v>57</v>
      </c>
      <c r="E15" s="26" t="s">
        <v>58</v>
      </c>
      <c r="F15" s="27">
        <v>67.875</v>
      </c>
      <c r="G15" s="28">
        <v>4</v>
      </c>
      <c r="H15" s="28">
        <v>4</v>
      </c>
      <c r="I15" s="28"/>
      <c r="J15" s="28"/>
      <c r="K15" s="28"/>
      <c r="L15" s="28"/>
      <c r="M15" s="28">
        <v>4</v>
      </c>
      <c r="N15" s="28"/>
      <c r="O15" s="28"/>
      <c r="P15" s="28"/>
      <c r="Q15" s="28"/>
      <c r="R15" s="28"/>
      <c r="S15" s="28"/>
      <c r="T15" s="28"/>
      <c r="U15" s="29">
        <v>12</v>
      </c>
      <c r="V15" s="29">
        <v>1</v>
      </c>
      <c r="W15" s="30">
        <v>6</v>
      </c>
      <c r="X15" s="33">
        <v>0</v>
      </c>
      <c r="Y15" s="33">
        <v>12</v>
      </c>
      <c r="Z15" s="34">
        <v>79.875</v>
      </c>
      <c r="AA15" s="35"/>
    </row>
    <row r="16" spans="1:27" ht="16.5" customHeight="1">
      <c r="A16" s="23"/>
      <c r="B16" s="24">
        <v>11</v>
      </c>
      <c r="C16" s="25" t="s">
        <v>59</v>
      </c>
      <c r="D16" s="36" t="s">
        <v>60</v>
      </c>
      <c r="E16" s="26" t="s">
        <v>42</v>
      </c>
      <c r="F16" s="27">
        <v>67.125</v>
      </c>
      <c r="G16" s="28"/>
      <c r="H16" s="28"/>
      <c r="I16" s="28"/>
      <c r="J16" s="28"/>
      <c r="K16" s="28"/>
      <c r="L16" s="28"/>
      <c r="M16" s="28">
        <v>4</v>
      </c>
      <c r="N16" s="28"/>
      <c r="O16" s="28"/>
      <c r="P16" s="28"/>
      <c r="Q16" s="28">
        <v>4</v>
      </c>
      <c r="R16" s="28"/>
      <c r="S16" s="28"/>
      <c r="T16" s="28"/>
      <c r="U16" s="29">
        <v>8</v>
      </c>
      <c r="V16" s="29">
        <v>1</v>
      </c>
      <c r="W16" s="30">
        <v>22</v>
      </c>
      <c r="X16" s="33">
        <v>2</v>
      </c>
      <c r="Y16" s="33">
        <v>10</v>
      </c>
      <c r="Z16" s="34">
        <v>77.125</v>
      </c>
      <c r="AA16" s="35"/>
    </row>
    <row r="17" spans="1:27" ht="16.5" customHeight="1">
      <c r="A17" s="23"/>
      <c r="B17" s="24">
        <v>12</v>
      </c>
      <c r="C17" s="25" t="s">
        <v>61</v>
      </c>
      <c r="D17" s="25" t="s">
        <v>35</v>
      </c>
      <c r="E17" s="26" t="s">
        <v>36</v>
      </c>
      <c r="F17" s="27">
        <v>57.75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>
        <v>0</v>
      </c>
      <c r="V17" s="29">
        <v>1</v>
      </c>
      <c r="W17" s="30">
        <v>14</v>
      </c>
      <c r="X17" s="33">
        <v>0</v>
      </c>
      <c r="Y17" s="33">
        <v>0</v>
      </c>
      <c r="Z17" s="34">
        <v>57.75</v>
      </c>
      <c r="AA17" s="35"/>
    </row>
    <row r="18" spans="1:27" ht="16.5" customHeight="1">
      <c r="A18" s="23"/>
      <c r="B18" s="24">
        <v>13</v>
      </c>
      <c r="C18" s="25" t="s">
        <v>62</v>
      </c>
      <c r="D18" s="25" t="s">
        <v>63</v>
      </c>
      <c r="E18" s="26" t="s">
        <v>64</v>
      </c>
      <c r="F18" s="27">
        <v>58.5</v>
      </c>
      <c r="G18" s="28"/>
      <c r="H18" s="28">
        <v>4</v>
      </c>
      <c r="I18" s="28">
        <v>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>
        <v>8</v>
      </c>
      <c r="V18" s="29">
        <v>1</v>
      </c>
      <c r="W18" s="30">
        <v>9</v>
      </c>
      <c r="X18" s="33">
        <v>0</v>
      </c>
      <c r="Y18" s="33">
        <v>8</v>
      </c>
      <c r="Z18" s="34">
        <v>66.5</v>
      </c>
      <c r="AA18" s="35"/>
    </row>
    <row r="19" spans="1:27" ht="16.5" customHeight="1">
      <c r="A19" s="23"/>
      <c r="B19" s="24">
        <v>14</v>
      </c>
      <c r="C19" s="25" t="s">
        <v>65</v>
      </c>
      <c r="D19" s="25" t="s">
        <v>66</v>
      </c>
      <c r="E19" s="26" t="s">
        <v>42</v>
      </c>
      <c r="F19" s="27">
        <v>68.25</v>
      </c>
      <c r="G19" s="28"/>
      <c r="H19" s="28"/>
      <c r="I19" s="28"/>
      <c r="J19" s="28"/>
      <c r="K19" s="28"/>
      <c r="L19" s="28"/>
      <c r="M19" s="28"/>
      <c r="N19" s="28">
        <v>4</v>
      </c>
      <c r="O19" s="28"/>
      <c r="P19" s="28"/>
      <c r="Q19" s="28"/>
      <c r="R19" s="28"/>
      <c r="S19" s="28"/>
      <c r="T19" s="28"/>
      <c r="U19" s="29">
        <v>4</v>
      </c>
      <c r="V19" s="29">
        <v>1</v>
      </c>
      <c r="W19" s="30">
        <v>26</v>
      </c>
      <c r="X19" s="33">
        <v>6</v>
      </c>
      <c r="Y19" s="33">
        <v>10</v>
      </c>
      <c r="Z19" s="34">
        <v>78.25</v>
      </c>
      <c r="AA19" s="35"/>
    </row>
    <row r="20" spans="1:27" ht="16.5" customHeight="1">
      <c r="A20" s="23"/>
      <c r="B20" s="24">
        <v>15</v>
      </c>
      <c r="C20" s="25" t="s">
        <v>67</v>
      </c>
      <c r="D20" s="25" t="s">
        <v>68</v>
      </c>
      <c r="E20" s="26" t="s">
        <v>69</v>
      </c>
      <c r="F20" s="27">
        <v>61.875</v>
      </c>
      <c r="G20" s="28"/>
      <c r="H20" s="28"/>
      <c r="I20" s="28"/>
      <c r="J20" s="28"/>
      <c r="K20" s="28"/>
      <c r="L20" s="28"/>
      <c r="M20" s="28"/>
      <c r="N20" s="22"/>
      <c r="O20" s="28"/>
      <c r="P20" s="28"/>
      <c r="Q20" s="28"/>
      <c r="R20" s="28"/>
      <c r="S20" s="28"/>
      <c r="T20" s="28"/>
      <c r="U20" s="29">
        <v>0</v>
      </c>
      <c r="V20" s="29">
        <v>1</v>
      </c>
      <c r="W20" s="30">
        <v>11</v>
      </c>
      <c r="X20" s="33">
        <v>0</v>
      </c>
      <c r="Y20" s="33">
        <v>0</v>
      </c>
      <c r="Z20" s="34">
        <v>61.875</v>
      </c>
      <c r="AA20" s="35"/>
    </row>
    <row r="21" ht="6" customHeight="1"/>
    <row r="22" spans="3:25" ht="28.5" customHeight="1">
      <c r="C22" s="109" t="s">
        <v>70</v>
      </c>
      <c r="D22" s="109"/>
      <c r="G22" s="136" t="s">
        <v>71</v>
      </c>
      <c r="H22" s="136"/>
      <c r="I22" s="136"/>
      <c r="J22" s="82" t="s">
        <v>72</v>
      </c>
      <c r="K22" s="82"/>
      <c r="L22" s="132" t="s">
        <v>73</v>
      </c>
      <c r="M22" s="133"/>
      <c r="N22" s="133"/>
      <c r="O22" s="133"/>
      <c r="P22" s="133"/>
      <c r="Q22" s="133"/>
      <c r="R22" s="134"/>
      <c r="S22" s="126" t="s">
        <v>74</v>
      </c>
      <c r="T22" s="127"/>
      <c r="U22" s="128"/>
      <c r="V22" s="116" t="s">
        <v>75</v>
      </c>
      <c r="W22" s="116"/>
      <c r="X22" s="139" t="s">
        <v>76</v>
      </c>
      <c r="Y22" s="139"/>
    </row>
    <row r="23" spans="4:25" ht="19.5" customHeight="1">
      <c r="D23" s="131" t="s">
        <v>18</v>
      </c>
      <c r="E23" s="131"/>
      <c r="G23" s="136"/>
      <c r="H23" s="136"/>
      <c r="I23" s="136"/>
      <c r="J23" s="82"/>
      <c r="K23" s="82"/>
      <c r="L23" s="132" t="s">
        <v>31</v>
      </c>
      <c r="M23" s="133"/>
      <c r="N23" s="134"/>
      <c r="O23" s="132" t="s">
        <v>32</v>
      </c>
      <c r="P23" s="133"/>
      <c r="Q23" s="133"/>
      <c r="R23" s="134"/>
      <c r="S23" s="129" t="s">
        <v>31</v>
      </c>
      <c r="T23" s="130"/>
      <c r="U23" s="38" t="s">
        <v>32</v>
      </c>
      <c r="V23" s="116"/>
      <c r="W23" s="116"/>
      <c r="X23" s="139"/>
      <c r="Y23" s="139"/>
    </row>
    <row r="24" spans="4:25" ht="24" customHeight="1">
      <c r="D24" s="131"/>
      <c r="E24" s="131"/>
      <c r="G24" s="121">
        <f>'[1] Skoki '!G56:I56</f>
        <v>400</v>
      </c>
      <c r="H24" s="121"/>
      <c r="I24" s="121"/>
      <c r="J24" s="121">
        <f>'[1] Skoki '!J56:K56</f>
        <v>300</v>
      </c>
      <c r="K24" s="121"/>
      <c r="L24" s="121">
        <f>'[1] Skoki '!L56:M56</f>
        <v>2</v>
      </c>
      <c r="M24" s="121"/>
      <c r="N24" s="135">
        <f>'[1] Skoki '!N56:R56</f>
        <v>40</v>
      </c>
      <c r="O24" s="135"/>
      <c r="P24" s="135"/>
      <c r="Q24" s="135"/>
      <c r="R24" s="135"/>
      <c r="S24" s="124">
        <f>'[1] Skoki '!S56:T56</f>
        <v>1</v>
      </c>
      <c r="T24" s="125"/>
      <c r="U24" s="39">
        <f>'[1] Skoki '!U56</f>
        <v>20</v>
      </c>
      <c r="V24" s="138">
        <f>'[1] Skoki '!V56:W56</f>
        <v>10</v>
      </c>
      <c r="W24" s="138"/>
      <c r="X24" s="138">
        <f>'[1] Skoki '!X56:Y56</f>
        <v>13</v>
      </c>
      <c r="Y24" s="138"/>
    </row>
    <row r="26" spans="7:17" ht="12.75"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9" spans="11:20" ht="12.75">
      <c r="K29" s="40"/>
      <c r="L29" s="41"/>
      <c r="M29" s="42"/>
      <c r="N29" s="42"/>
      <c r="O29" s="42"/>
      <c r="P29" s="42"/>
      <c r="Q29" s="42"/>
      <c r="R29" s="41"/>
      <c r="S29" s="41"/>
      <c r="T29" s="43"/>
    </row>
  </sheetData>
  <sheetProtection password="C5C2" sheet="1" objects="1" scenarios="1"/>
  <mergeCells count="54">
    <mergeCell ref="G24:I24"/>
    <mergeCell ref="L22:R22"/>
    <mergeCell ref="A2:C2"/>
    <mergeCell ref="S24:T24"/>
    <mergeCell ref="S22:U22"/>
    <mergeCell ref="S23:T23"/>
    <mergeCell ref="D24:E24"/>
    <mergeCell ref="J24:K24"/>
    <mergeCell ref="J22:K23"/>
    <mergeCell ref="A5:A7"/>
    <mergeCell ref="K6:K7"/>
    <mergeCell ref="T6:T7"/>
    <mergeCell ref="S6:S7"/>
    <mergeCell ref="Z5:Z7"/>
    <mergeCell ref="U5:U7"/>
    <mergeCell ref="A1:D1"/>
    <mergeCell ref="F5:F7"/>
    <mergeCell ref="A3:C3"/>
    <mergeCell ref="D5:D7"/>
    <mergeCell ref="E5:E7"/>
    <mergeCell ref="B5:B7"/>
    <mergeCell ref="C5:C7"/>
    <mergeCell ref="D2:M2"/>
    <mergeCell ref="G5:T5"/>
    <mergeCell ref="J6:J7"/>
    <mergeCell ref="D23:E23"/>
    <mergeCell ref="H6:H7"/>
    <mergeCell ref="I6:I7"/>
    <mergeCell ref="G6:G7"/>
    <mergeCell ref="C22:D22"/>
    <mergeCell ref="G22:I23"/>
    <mergeCell ref="U1:X1"/>
    <mergeCell ref="Q2:AA3"/>
    <mergeCell ref="O23:R23"/>
    <mergeCell ref="AA5:AA7"/>
    <mergeCell ref="X24:Y24"/>
    <mergeCell ref="W6:W7"/>
    <mergeCell ref="Y5:Y7"/>
    <mergeCell ref="X22:Y23"/>
    <mergeCell ref="V5:X5"/>
    <mergeCell ref="V24:W24"/>
    <mergeCell ref="X6:X7"/>
    <mergeCell ref="V22:W23"/>
    <mergeCell ref="V6:V7"/>
    <mergeCell ref="N24:R24"/>
    <mergeCell ref="L24:M24"/>
    <mergeCell ref="N6:N7"/>
    <mergeCell ref="O6:O7"/>
    <mergeCell ref="P6:P7"/>
    <mergeCell ref="M6:M7"/>
    <mergeCell ref="Q6:Q7"/>
    <mergeCell ref="R6:R7"/>
    <mergeCell ref="L6:L7"/>
    <mergeCell ref="L23:N23"/>
  </mergeCells>
  <dataValidations count="6">
    <dataValidation allowBlank="1" showInputMessage="1" showErrorMessage="1" prompt="Wpisz nazwisko i imię" sqref="G26:I26"/>
    <dataValidation type="textLength" operator="lessThan" allowBlank="1" showInputMessage="1" showErrorMessage="1" error="Funkcje pomocnicze nie kasować!!" sqref="K29:T29 N24 O23 S22:Y24 N22:R22 G22:L24 M22:M23 A1:AA7">
      <formula1>0</formula1>
    </dataValidation>
    <dataValidation type="whole" operator="greaterThanOrEqual" allowBlank="1" showInputMessage="1" showErrorMessage="1" error="Błędny wpis !" sqref="V8:V20">
      <formula1>1</formula1>
    </dataValidation>
    <dataValidation type="list" allowBlank="1" showInputMessage="1" showErrorMessage="1" sqref="AA8:AA10 AA11 AA12:AA20">
      <formula1>Uwagi</formula1>
    </dataValidation>
    <dataValidation type="list" allowBlank="1" showInputMessage="1" showErrorMessage="1" prompt="Wpisz nazwisko i imię" sqref="D23:E23">
      <formula1>Sędzia</formula1>
    </dataValidation>
    <dataValidation type="decimal" operator="lessThan" allowBlank="1" showInputMessage="1" showErrorMessage="1" error="Błędny wpis !" sqref="W8:W10 W11 W12:W20">
      <formula1>60</formula1>
    </dataValidation>
  </dataValidations>
  <printOptions/>
  <pageMargins left="0.25" right="0.57" top="0.38" bottom="0.36" header="0.13" footer="0.19"/>
  <pageSetup horizontalDpi="300" verticalDpi="300" orientation="landscape" paperSize="9" r:id="rId1"/>
  <headerFooter alignWithMargins="0">
    <oddFooter>&amp;L&amp;6Opracowanie: RomanOpiela &amp;C&amp;8Ark. sędz.  Skoki  KLP Strona:&amp;P&amp;R&amp;8Wydruk dnia:  &amp;D   godz:   &amp;T</oddFooter>
  </headerFooter>
  <rowBreaks count="2" manualBreakCount="2">
    <brk id="26" max="23" man="1"/>
    <brk id="2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1"/>
  <dimension ref="A1:AX26"/>
  <sheetViews>
    <sheetView workbookViewId="0" topLeftCell="A1">
      <selection activeCell="E9" sqref="E9"/>
    </sheetView>
  </sheetViews>
  <sheetFormatPr defaultColWidth="9.00390625" defaultRowHeight="12.75"/>
  <cols>
    <col min="1" max="1" width="3.50390625" style="3" customWidth="1"/>
    <col min="2" max="2" width="3.125" style="3" customWidth="1"/>
    <col min="3" max="3" width="3.50390625" style="3" customWidth="1"/>
    <col min="4" max="4" width="17.375" style="3" customWidth="1"/>
    <col min="5" max="5" width="24.50390625" style="3" customWidth="1"/>
    <col min="6" max="33" width="2.50390625" style="3" customWidth="1"/>
    <col min="34" max="34" width="3.875" style="3" customWidth="1"/>
    <col min="35" max="35" width="3.125" style="3" customWidth="1"/>
    <col min="36" max="36" width="5.375" style="3" customWidth="1"/>
    <col min="37" max="37" width="3.875" style="3" customWidth="1"/>
    <col min="38" max="38" width="5.375" style="3" customWidth="1"/>
    <col min="39" max="39" width="9.125" style="3" customWidth="1"/>
    <col min="40" max="40" width="9.375" style="3" customWidth="1"/>
    <col min="41" max="41" width="11.00390625" style="3" customWidth="1"/>
    <col min="42" max="43" width="9.375" style="3" customWidth="1"/>
    <col min="44" max="48" width="10.625" style="3" customWidth="1"/>
    <col min="49" max="49" width="10.375" style="3" customWidth="1"/>
    <col min="50" max="50" width="12.00390625" style="3" customWidth="1"/>
    <col min="51" max="16384" width="9.375" style="3" customWidth="1"/>
  </cols>
  <sheetData>
    <row r="1" spans="1:39" ht="73.5" customHeight="1">
      <c r="A1" s="68" t="str">
        <f>'[1]Lista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57" t="s">
        <v>0</v>
      </c>
      <c r="AD1" s="157"/>
      <c r="AE1" s="157"/>
      <c r="AF1" s="157"/>
      <c r="AG1" s="157"/>
      <c r="AH1" s="157"/>
      <c r="AI1" s="157"/>
      <c r="AJ1" s="4"/>
      <c r="AM1" s="44"/>
    </row>
    <row r="2" spans="1:39" ht="25.5" customHeight="1">
      <c r="A2" s="210" t="str">
        <f>'[1]Lista start PT'!A2:C2</f>
        <v>Kl P</v>
      </c>
      <c r="B2" s="210"/>
      <c r="C2" s="210"/>
      <c r="D2" s="210"/>
      <c r="E2" s="211" t="s">
        <v>77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164" t="str">
        <f>'[1]Lista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AD2" s="164"/>
      <c r="AE2" s="164"/>
      <c r="AF2" s="164"/>
      <c r="AG2" s="164"/>
      <c r="AH2" s="164"/>
      <c r="AI2" s="164"/>
      <c r="AJ2" s="164"/>
      <c r="AK2" s="164"/>
      <c r="AL2" s="164"/>
      <c r="AM2" s="164"/>
    </row>
    <row r="3" spans="1:39" ht="25.5" customHeight="1">
      <c r="A3" s="209" t="str">
        <f>'[1]Lista start PT'!A3:C3</f>
        <v>Niedziela, 12 września 2004 r.</v>
      </c>
      <c r="B3" s="209"/>
      <c r="C3" s="209"/>
      <c r="D3" s="209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</row>
    <row r="4" spans="1:50" s="53" customFormat="1" ht="3.75" customHeight="1">
      <c r="A4" s="20"/>
      <c r="B4" s="20"/>
      <c r="C4" s="20"/>
      <c r="D4" s="50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I4" s="54"/>
      <c r="AJ4" s="54"/>
      <c r="AK4" s="54"/>
      <c r="AL4" s="55"/>
      <c r="AM4" s="5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39" ht="12.75" customHeight="1">
      <c r="A5" s="117" t="s">
        <v>22</v>
      </c>
      <c r="B5" s="117" t="s">
        <v>78</v>
      </c>
      <c r="C5" s="117" t="s">
        <v>79</v>
      </c>
      <c r="D5" s="136" t="s">
        <v>2</v>
      </c>
      <c r="E5" s="49" t="s">
        <v>24</v>
      </c>
      <c r="F5" s="159" t="s">
        <v>80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17" t="s">
        <v>81</v>
      </c>
      <c r="AM5" s="166" t="s">
        <v>82</v>
      </c>
    </row>
    <row r="6" spans="1:39" ht="18" customHeight="1">
      <c r="A6" s="118"/>
      <c r="B6" s="118"/>
      <c r="C6" s="118"/>
      <c r="D6" s="136"/>
      <c r="E6" s="31"/>
      <c r="F6" s="159" t="s">
        <v>83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17" t="s">
        <v>84</v>
      </c>
      <c r="AI6" s="142" t="s">
        <v>28</v>
      </c>
      <c r="AJ6" s="144"/>
      <c r="AK6" s="117" t="s">
        <v>84</v>
      </c>
      <c r="AL6" s="118"/>
      <c r="AM6" s="166"/>
    </row>
    <row r="7" spans="1:39" ht="23.25" customHeight="1">
      <c r="A7" s="119"/>
      <c r="B7" s="119"/>
      <c r="C7" s="119"/>
      <c r="D7" s="136"/>
      <c r="E7" s="32"/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>
        <v>6</v>
      </c>
      <c r="L7" s="35">
        <v>7</v>
      </c>
      <c r="M7" s="35">
        <v>8</v>
      </c>
      <c r="N7" s="35">
        <v>9</v>
      </c>
      <c r="O7" s="35">
        <v>10</v>
      </c>
      <c r="P7" s="35">
        <v>11</v>
      </c>
      <c r="Q7" s="35" t="s">
        <v>85</v>
      </c>
      <c r="R7" s="35" t="s">
        <v>86</v>
      </c>
      <c r="S7" s="35" t="s">
        <v>87</v>
      </c>
      <c r="T7" s="35" t="s">
        <v>88</v>
      </c>
      <c r="U7" s="35">
        <v>14</v>
      </c>
      <c r="V7" s="35">
        <v>15</v>
      </c>
      <c r="W7" s="35">
        <v>16</v>
      </c>
      <c r="X7" s="35" t="s">
        <v>89</v>
      </c>
      <c r="Y7" s="35" t="s">
        <v>90</v>
      </c>
      <c r="Z7" s="35">
        <v>18</v>
      </c>
      <c r="AA7" s="35"/>
      <c r="AB7" s="35"/>
      <c r="AC7" s="35"/>
      <c r="AD7" s="35"/>
      <c r="AE7" s="35"/>
      <c r="AF7" s="35"/>
      <c r="AG7" s="35"/>
      <c r="AH7" s="119"/>
      <c r="AI7" s="37" t="s">
        <v>31</v>
      </c>
      <c r="AJ7" s="57" t="s">
        <v>32</v>
      </c>
      <c r="AK7" s="119"/>
      <c r="AL7" s="119"/>
      <c r="AM7" s="166"/>
    </row>
    <row r="8" spans="1:39" ht="23.25" customHeight="1">
      <c r="A8" s="58"/>
      <c r="B8" s="59">
        <v>47</v>
      </c>
      <c r="C8" s="60">
        <v>1</v>
      </c>
      <c r="D8" s="60" t="s">
        <v>34</v>
      </c>
      <c r="E8" s="60" t="s">
        <v>35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/>
      <c r="AB8" s="61"/>
      <c r="AC8" s="61"/>
      <c r="AD8" s="61"/>
      <c r="AE8" s="61"/>
      <c r="AF8" s="61"/>
      <c r="AG8" s="61"/>
      <c r="AH8" s="60">
        <v>0</v>
      </c>
      <c r="AI8" s="60">
        <v>4</v>
      </c>
      <c r="AJ8" s="62">
        <v>26</v>
      </c>
      <c r="AK8" s="63">
        <v>0</v>
      </c>
      <c r="AL8" s="64">
        <v>0</v>
      </c>
      <c r="AM8" s="65"/>
    </row>
    <row r="9" spans="1:39" ht="23.25" customHeight="1">
      <c r="A9" s="58"/>
      <c r="B9" s="59">
        <v>48</v>
      </c>
      <c r="C9" s="60">
        <v>2</v>
      </c>
      <c r="D9" s="60" t="s">
        <v>37</v>
      </c>
      <c r="E9" s="60" t="s">
        <v>38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/>
      <c r="AB9" s="61"/>
      <c r="AC9" s="61"/>
      <c r="AD9" s="61"/>
      <c r="AE9" s="61"/>
      <c r="AF9" s="61"/>
      <c r="AG9" s="61"/>
      <c r="AH9" s="60">
        <v>0</v>
      </c>
      <c r="AI9" s="60">
        <v>4</v>
      </c>
      <c r="AJ9" s="62">
        <v>34</v>
      </c>
      <c r="AK9" s="63">
        <v>1.6</v>
      </c>
      <c r="AL9" s="64">
        <v>1.6</v>
      </c>
      <c r="AM9" s="65"/>
    </row>
    <row r="10" spans="1:39" ht="23.25" customHeight="1">
      <c r="A10" s="58"/>
      <c r="B10" s="59">
        <v>49</v>
      </c>
      <c r="C10" s="60">
        <v>3</v>
      </c>
      <c r="D10" s="60" t="s">
        <v>40</v>
      </c>
      <c r="E10" s="60" t="s">
        <v>41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/>
      <c r="AB10" s="61"/>
      <c r="AC10" s="61"/>
      <c r="AD10" s="61"/>
      <c r="AE10" s="61"/>
      <c r="AF10" s="61"/>
      <c r="AG10" s="61"/>
      <c r="AH10" s="60">
        <v>0</v>
      </c>
      <c r="AI10" s="60">
        <v>4</v>
      </c>
      <c r="AJ10" s="62">
        <v>48</v>
      </c>
      <c r="AK10" s="63">
        <v>7.2</v>
      </c>
      <c r="AL10" s="64">
        <v>7.2</v>
      </c>
      <c r="AM10" s="65"/>
    </row>
    <row r="11" spans="1:39" ht="23.25" customHeight="1">
      <c r="A11" s="58"/>
      <c r="B11" s="59">
        <v>50</v>
      </c>
      <c r="C11" s="60">
        <v>5</v>
      </c>
      <c r="D11" s="60" t="s">
        <v>44</v>
      </c>
      <c r="E11" s="60" t="s">
        <v>45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/>
      <c r="AB11" s="61"/>
      <c r="AC11" s="61"/>
      <c r="AD11" s="61"/>
      <c r="AE11" s="61"/>
      <c r="AF11" s="61"/>
      <c r="AG11" s="61"/>
      <c r="AH11" s="60">
        <v>0</v>
      </c>
      <c r="AI11" s="60">
        <v>4</v>
      </c>
      <c r="AJ11" s="62">
        <v>21</v>
      </c>
      <c r="AK11" s="63">
        <v>0</v>
      </c>
      <c r="AL11" s="64">
        <v>0</v>
      </c>
      <c r="AM11" s="65"/>
    </row>
    <row r="12" spans="1:39" ht="23.25" customHeight="1">
      <c r="A12" s="58"/>
      <c r="B12" s="59">
        <v>51</v>
      </c>
      <c r="C12" s="60">
        <v>7</v>
      </c>
      <c r="D12" s="60" t="s">
        <v>47</v>
      </c>
      <c r="E12" s="60" t="s">
        <v>48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20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 t="s">
        <v>13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0" t="s">
        <v>43</v>
      </c>
      <c r="AI12" s="60"/>
      <c r="AJ12" s="62"/>
      <c r="AK12" s="63" t="s">
        <v>43</v>
      </c>
      <c r="AL12" s="64" t="s">
        <v>43</v>
      </c>
      <c r="AM12" s="65" t="s">
        <v>91</v>
      </c>
    </row>
    <row r="13" spans="1:39" ht="23.25" customHeight="1">
      <c r="A13" s="58"/>
      <c r="B13" s="59">
        <v>52</v>
      </c>
      <c r="C13" s="60">
        <v>8</v>
      </c>
      <c r="D13" s="60" t="s">
        <v>50</v>
      </c>
      <c r="E13" s="60" t="s">
        <v>51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20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/>
      <c r="AB13" s="61"/>
      <c r="AC13" s="61"/>
      <c r="AD13" s="61"/>
      <c r="AE13" s="61"/>
      <c r="AF13" s="61"/>
      <c r="AG13" s="61"/>
      <c r="AH13" s="60">
        <v>20</v>
      </c>
      <c r="AI13" s="60">
        <v>4</v>
      </c>
      <c r="AJ13" s="62">
        <v>49</v>
      </c>
      <c r="AK13" s="63">
        <v>7.6</v>
      </c>
      <c r="AL13" s="64">
        <v>27.6</v>
      </c>
      <c r="AM13" s="65"/>
    </row>
    <row r="14" spans="1:39" ht="23.25" customHeight="1">
      <c r="A14" s="58"/>
      <c r="B14" s="59">
        <v>53</v>
      </c>
      <c r="C14" s="60">
        <v>10</v>
      </c>
      <c r="D14" s="60" t="s">
        <v>56</v>
      </c>
      <c r="E14" s="60" t="s">
        <v>57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65</v>
      </c>
      <c r="L14" s="61">
        <v>0</v>
      </c>
      <c r="M14" s="61">
        <v>20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20</v>
      </c>
      <c r="T14" s="61">
        <v>0</v>
      </c>
      <c r="U14" s="61">
        <v>0</v>
      </c>
      <c r="V14" s="61" t="s">
        <v>13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0" t="s">
        <v>43</v>
      </c>
      <c r="AI14" s="60"/>
      <c r="AJ14" s="62"/>
      <c r="AK14" s="63" t="s">
        <v>43</v>
      </c>
      <c r="AL14" s="64" t="s">
        <v>43</v>
      </c>
      <c r="AM14" s="65" t="s">
        <v>91</v>
      </c>
    </row>
    <row r="15" spans="1:39" ht="23.25" customHeight="1">
      <c r="A15" s="58"/>
      <c r="B15" s="59">
        <v>54</v>
      </c>
      <c r="C15" s="60">
        <v>11</v>
      </c>
      <c r="D15" s="60" t="s">
        <v>59</v>
      </c>
      <c r="E15" s="60" t="s">
        <v>60</v>
      </c>
      <c r="F15" s="61">
        <v>0</v>
      </c>
      <c r="G15" s="61">
        <v>0</v>
      </c>
      <c r="H15" s="61">
        <v>0</v>
      </c>
      <c r="I15" s="61">
        <v>0</v>
      </c>
      <c r="J15" s="61" t="s">
        <v>13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0" t="s">
        <v>43</v>
      </c>
      <c r="AI15" s="60"/>
      <c r="AJ15" s="62"/>
      <c r="AK15" s="63" t="s">
        <v>43</v>
      </c>
      <c r="AL15" s="64" t="s">
        <v>43</v>
      </c>
      <c r="AM15" s="65" t="s">
        <v>91</v>
      </c>
    </row>
    <row r="16" spans="1:39" ht="23.25" customHeight="1">
      <c r="A16" s="58"/>
      <c r="B16" s="59">
        <v>55</v>
      </c>
      <c r="C16" s="60">
        <v>12</v>
      </c>
      <c r="D16" s="60" t="s">
        <v>61</v>
      </c>
      <c r="E16" s="60" t="s">
        <v>35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20</v>
      </c>
      <c r="Y16" s="61">
        <v>0</v>
      </c>
      <c r="Z16" s="61">
        <v>0</v>
      </c>
      <c r="AA16" s="61"/>
      <c r="AB16" s="61"/>
      <c r="AC16" s="61"/>
      <c r="AD16" s="61"/>
      <c r="AE16" s="61"/>
      <c r="AF16" s="61"/>
      <c r="AG16" s="61"/>
      <c r="AH16" s="60">
        <v>20</v>
      </c>
      <c r="AI16" s="60">
        <v>4</v>
      </c>
      <c r="AJ16" s="62">
        <v>46</v>
      </c>
      <c r="AK16" s="63">
        <v>6.4</v>
      </c>
      <c r="AL16" s="64">
        <v>26.4</v>
      </c>
      <c r="AM16" s="65"/>
    </row>
    <row r="17" spans="1:39" ht="23.25" customHeight="1">
      <c r="A17" s="58"/>
      <c r="B17" s="59">
        <v>56</v>
      </c>
      <c r="C17" s="60">
        <v>13</v>
      </c>
      <c r="D17" s="60" t="s">
        <v>62</v>
      </c>
      <c r="E17" s="60" t="s">
        <v>63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20</v>
      </c>
      <c r="Y17" s="61">
        <v>0</v>
      </c>
      <c r="Z17" s="61">
        <v>0</v>
      </c>
      <c r="AA17" s="61"/>
      <c r="AB17" s="61"/>
      <c r="AC17" s="61"/>
      <c r="AD17" s="61"/>
      <c r="AE17" s="61"/>
      <c r="AF17" s="61"/>
      <c r="AG17" s="61"/>
      <c r="AH17" s="60">
        <v>20</v>
      </c>
      <c r="AI17" s="60">
        <v>4</v>
      </c>
      <c r="AJ17" s="62">
        <v>31</v>
      </c>
      <c r="AK17" s="63">
        <v>0.4</v>
      </c>
      <c r="AL17" s="64">
        <v>20.4</v>
      </c>
      <c r="AM17" s="65"/>
    </row>
    <row r="18" spans="1:39" ht="23.25" customHeight="1">
      <c r="A18" s="58"/>
      <c r="B18" s="59">
        <v>57</v>
      </c>
      <c r="C18" s="60">
        <v>14</v>
      </c>
      <c r="D18" s="60" t="s">
        <v>65</v>
      </c>
      <c r="E18" s="60" t="s">
        <v>66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20</v>
      </c>
      <c r="AA18" s="61"/>
      <c r="AB18" s="61"/>
      <c r="AC18" s="61"/>
      <c r="AD18" s="61"/>
      <c r="AE18" s="61"/>
      <c r="AF18" s="61"/>
      <c r="AG18" s="61"/>
      <c r="AH18" s="60">
        <v>20</v>
      </c>
      <c r="AI18" s="60">
        <v>5</v>
      </c>
      <c r="AJ18" s="62">
        <v>50</v>
      </c>
      <c r="AK18" s="63">
        <v>32</v>
      </c>
      <c r="AL18" s="64">
        <v>52</v>
      </c>
      <c r="AM18" s="65"/>
    </row>
    <row r="19" spans="1:39" ht="23.25" customHeight="1">
      <c r="A19" s="58"/>
      <c r="B19" s="59">
        <v>58</v>
      </c>
      <c r="C19" s="60">
        <v>15</v>
      </c>
      <c r="D19" s="60" t="s">
        <v>67</v>
      </c>
      <c r="E19" s="60" t="s">
        <v>68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/>
      <c r="AB19" s="61"/>
      <c r="AC19" s="61"/>
      <c r="AD19" s="61"/>
      <c r="AE19" s="61"/>
      <c r="AF19" s="61"/>
      <c r="AG19" s="61"/>
      <c r="AH19" s="60">
        <v>0</v>
      </c>
      <c r="AI19" s="60">
        <v>4</v>
      </c>
      <c r="AJ19" s="62">
        <v>30</v>
      </c>
      <c r="AK19" s="63">
        <v>0</v>
      </c>
      <c r="AL19" s="64">
        <v>0</v>
      </c>
      <c r="AM19" s="65"/>
    </row>
    <row r="21" spans="27:38" ht="17.25" customHeight="1">
      <c r="AA21" s="142" t="s">
        <v>92</v>
      </c>
      <c r="AB21" s="143"/>
      <c r="AC21" s="143"/>
      <c r="AD21" s="143"/>
      <c r="AE21" s="144"/>
      <c r="AF21" s="142" t="s">
        <v>93</v>
      </c>
      <c r="AG21" s="143"/>
      <c r="AH21" s="144"/>
      <c r="AI21" s="151" t="s">
        <v>74</v>
      </c>
      <c r="AJ21" s="152"/>
      <c r="AK21" s="117" t="s">
        <v>75</v>
      </c>
      <c r="AL21" s="117" t="s">
        <v>76</v>
      </c>
    </row>
    <row r="22" spans="2:38" ht="12.75">
      <c r="B22" s="155" t="s">
        <v>94</v>
      </c>
      <c r="C22" s="155"/>
      <c r="D22" s="155"/>
      <c r="E22" s="156" t="s">
        <v>20</v>
      </c>
      <c r="F22" s="156"/>
      <c r="G22" s="156"/>
      <c r="H22" s="156"/>
      <c r="I22" s="156"/>
      <c r="J22" s="156"/>
      <c r="K22" s="156"/>
      <c r="AA22" s="145"/>
      <c r="AB22" s="146"/>
      <c r="AC22" s="146"/>
      <c r="AD22" s="146"/>
      <c r="AE22" s="147"/>
      <c r="AF22" s="145"/>
      <c r="AG22" s="146"/>
      <c r="AH22" s="147"/>
      <c r="AI22" s="153"/>
      <c r="AJ22" s="154"/>
      <c r="AK22" s="118"/>
      <c r="AL22" s="118"/>
    </row>
    <row r="23" spans="27:38" ht="12.75">
      <c r="AA23" s="148"/>
      <c r="AB23" s="149"/>
      <c r="AC23" s="149"/>
      <c r="AD23" s="149"/>
      <c r="AE23" s="150"/>
      <c r="AF23" s="148"/>
      <c r="AG23" s="149"/>
      <c r="AH23" s="150"/>
      <c r="AI23" s="38" t="s">
        <v>31</v>
      </c>
      <c r="AJ23" s="38" t="s">
        <v>32</v>
      </c>
      <c r="AK23" s="119"/>
      <c r="AL23" s="119"/>
    </row>
    <row r="24" spans="27:38" ht="12.75">
      <c r="AA24" s="124">
        <f>'[1]Próba ter'!AA57:AE57</f>
        <v>2250</v>
      </c>
      <c r="AB24" s="160"/>
      <c r="AC24" s="160"/>
      <c r="AD24" s="160"/>
      <c r="AE24" s="125"/>
      <c r="AF24" s="161">
        <f>'[1]Próba ter'!AF57:AH57</f>
        <v>500</v>
      </c>
      <c r="AG24" s="162"/>
      <c r="AH24" s="163"/>
      <c r="AI24" s="18">
        <f>'[1]Próba ter'!AI57</f>
        <v>4</v>
      </c>
      <c r="AJ24" s="69">
        <f>'[1]Próba ter'!AJ57</f>
        <v>30</v>
      </c>
      <c r="AK24" s="70">
        <f>'[1]Próba ter'!AK57</f>
        <v>18</v>
      </c>
      <c r="AL24" s="70">
        <f>'[1]Próba ter'!AL57</f>
        <v>21</v>
      </c>
    </row>
    <row r="25" ht="12.75">
      <c r="AL25" s="71"/>
    </row>
    <row r="26" spans="7:37" ht="12.75"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D26" s="66"/>
      <c r="AE26" s="66"/>
      <c r="AF26" s="66"/>
      <c r="AG26" s="66"/>
      <c r="AH26" s="66"/>
      <c r="AI26" s="66"/>
      <c r="AJ26" s="66"/>
      <c r="AK26" s="66"/>
    </row>
  </sheetData>
  <sheetProtection password="C5C2" sheet="1" objects="1" scenarios="1"/>
  <mergeCells count="27">
    <mergeCell ref="AA24:AE24"/>
    <mergeCell ref="AF24:AH24"/>
    <mergeCell ref="A2:D2"/>
    <mergeCell ref="AC2:AM3"/>
    <mergeCell ref="AL5:AL7"/>
    <mergeCell ref="AK6:AK7"/>
    <mergeCell ref="F5:AK5"/>
    <mergeCell ref="AI6:AJ6"/>
    <mergeCell ref="E2:AB3"/>
    <mergeCell ref="AM5:AM7"/>
    <mergeCell ref="AL21:AL23"/>
    <mergeCell ref="AC1:AI1"/>
    <mergeCell ref="A1:E1"/>
    <mergeCell ref="E5:E7"/>
    <mergeCell ref="A3:D3"/>
    <mergeCell ref="A5:A7"/>
    <mergeCell ref="C5:C7"/>
    <mergeCell ref="AK21:AK23"/>
    <mergeCell ref="AH6:AH7"/>
    <mergeCell ref="F6:AG6"/>
    <mergeCell ref="AF21:AH23"/>
    <mergeCell ref="AA21:AE23"/>
    <mergeCell ref="AI21:AJ22"/>
    <mergeCell ref="B5:B7"/>
    <mergeCell ref="D5:D7"/>
    <mergeCell ref="B22:D22"/>
    <mergeCell ref="E22:K22"/>
  </mergeCells>
  <dataValidations count="2">
    <dataValidation type="list" allowBlank="1" showInputMessage="1" showErrorMessage="1" prompt="Wpisz nazwisko i imię" sqref="AD26:AK26 E22">
      <formula1>Sędzia</formula1>
    </dataValidation>
    <dataValidation type="whole" operator="lessThan" allowBlank="1" showInputMessage="1" showErrorMessage="1" error="Nie zmieniaj!!!" sqref="AA21:AL24 AH12:AM13 AH14:AM19 B12:B13 B14:B19 D12:E13 D14:E19 F12:O13 F14:O19 P12:AG13 P14:AG19 AH1:AM10 AH11:AM11 C1:C4 A1:A7 B1:B10 B11 D1:E10 D11:E11 F1:O6 P1:AG6 F8:O10 F11:O11 P8:AG10 P11:AG11">
      <formula1>0</formula1>
    </dataValidation>
  </dataValidations>
  <printOptions/>
  <pageMargins left="0.22" right="0.58" top="0.14" bottom="0.38" header="0.15" footer="0.14"/>
  <pageSetup horizontalDpi="300" verticalDpi="300" orientation="landscape" paperSize="9" r:id="rId2"/>
  <headerFooter alignWithMargins="0">
    <oddFooter>&amp;L&amp;6Opracowanie: Roman Opiela&amp;C&amp;8Próba terenowa Kl "P" Strona: &amp;P&amp;R&amp;8Wydruk dnia: &amp;D   godz: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113"/>
  <dimension ref="A1:W77"/>
  <sheetViews>
    <sheetView workbookViewId="0" topLeftCell="B1">
      <selection activeCell="F8" sqref="F8"/>
    </sheetView>
  </sheetViews>
  <sheetFormatPr defaultColWidth="9.00390625" defaultRowHeight="12.75"/>
  <cols>
    <col min="1" max="1" width="3.00390625" style="3" hidden="1" customWidth="1"/>
    <col min="2" max="2" width="3.00390625" style="3" customWidth="1"/>
    <col min="3" max="3" width="3.125" style="3" customWidth="1"/>
    <col min="4" max="4" width="14.875" style="3" customWidth="1"/>
    <col min="5" max="5" width="17.875" style="3" customWidth="1"/>
    <col min="6" max="6" width="19.00390625" style="3" customWidth="1"/>
    <col min="7" max="7" width="5.50390625" style="3" customWidth="1"/>
    <col min="8" max="8" width="4.625" style="3" customWidth="1"/>
    <col min="9" max="9" width="2.625" style="3" customWidth="1"/>
    <col min="10" max="10" width="5.625" style="3" customWidth="1"/>
    <col min="11" max="11" width="5.375" style="3" customWidth="1"/>
    <col min="12" max="12" width="4.125" style="3" customWidth="1"/>
    <col min="13" max="13" width="5.50390625" style="3" customWidth="1"/>
    <col min="14" max="14" width="6.125" style="3" customWidth="1"/>
    <col min="15" max="15" width="4.125" style="3" customWidth="1"/>
    <col min="16" max="16" width="3.375" style="3" customWidth="1"/>
    <col min="17" max="17" width="5.50390625" style="3" customWidth="1"/>
    <col min="18" max="18" width="5.875" style="3" customWidth="1"/>
    <col min="19" max="19" width="4.625" style="3" customWidth="1"/>
    <col min="20" max="20" width="6.875" style="3" customWidth="1"/>
    <col min="21" max="21" width="9.625" style="3" customWidth="1"/>
    <col min="22" max="22" width="7.00390625" style="3" customWidth="1"/>
    <col min="23" max="23" width="9.50390625" style="3" customWidth="1"/>
    <col min="24" max="24" width="13.125" style="3" customWidth="1"/>
    <col min="25" max="29" width="9.375" style="3" customWidth="1"/>
    <col min="30" max="30" width="11.375" style="3" customWidth="1"/>
    <col min="31" max="33" width="9.375" style="3" customWidth="1"/>
    <col min="34" max="34" width="11.375" style="3" customWidth="1"/>
    <col min="35" max="36" width="10.625" style="3" customWidth="1"/>
    <col min="37" max="37" width="28.625" style="3" customWidth="1"/>
    <col min="38" max="38" width="10.625" style="3" customWidth="1"/>
    <col min="39" max="16384" width="9.375" style="3" customWidth="1"/>
  </cols>
  <sheetData>
    <row r="1" spans="1:11" ht="70.5" customHeight="1">
      <c r="A1" s="68" t="str">
        <f>'[1]Lista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E1" s="68"/>
      <c r="F1" s="68"/>
      <c r="I1" s="169"/>
      <c r="J1" s="169"/>
      <c r="K1" s="169"/>
    </row>
    <row r="2" spans="1:23" ht="20.25" customHeight="1">
      <c r="A2" s="174" t="str">
        <f>'[1]Lista start'!A2:B2</f>
        <v>Kl P</v>
      </c>
      <c r="B2" s="174"/>
      <c r="C2" s="174"/>
      <c r="D2" s="174"/>
      <c r="E2" s="174"/>
      <c r="F2" s="170" t="s">
        <v>95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40" t="str">
        <f>'[1]Lista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R2" s="140"/>
      <c r="S2" s="140"/>
      <c r="T2" s="140"/>
      <c r="U2" s="140"/>
      <c r="V2" s="140"/>
      <c r="W2" s="140"/>
    </row>
    <row r="3" spans="1:23" ht="29.25" customHeight="1">
      <c r="A3" s="179" t="str">
        <f>'[1]Wyniki końc '!A3:D3</f>
        <v>11-12 września 2004 r.</v>
      </c>
      <c r="B3" s="179"/>
      <c r="C3" s="179"/>
      <c r="D3" s="179"/>
      <c r="E3" s="17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40"/>
      <c r="R3" s="140"/>
      <c r="S3" s="140"/>
      <c r="T3" s="140"/>
      <c r="U3" s="140"/>
      <c r="V3" s="140"/>
      <c r="W3" s="140"/>
    </row>
    <row r="4" spans="1:23" ht="13.5" customHeight="1">
      <c r="A4" s="17"/>
      <c r="B4" s="17"/>
      <c r="C4" s="17"/>
      <c r="D4" s="17"/>
      <c r="F4" s="73"/>
      <c r="G4" s="73"/>
      <c r="H4" s="73"/>
      <c r="I4" s="74"/>
      <c r="J4" s="74"/>
      <c r="K4" s="75"/>
      <c r="L4" s="75"/>
      <c r="M4" s="75"/>
      <c r="N4" s="75"/>
      <c r="O4" s="75"/>
      <c r="P4" s="75"/>
      <c r="Q4" s="75"/>
      <c r="S4" s="40"/>
      <c r="T4" s="40"/>
      <c r="U4" s="40"/>
      <c r="V4" s="40"/>
      <c r="W4" s="40"/>
    </row>
    <row r="5" spans="1:23" ht="18" customHeight="1">
      <c r="A5" s="139" t="s">
        <v>22</v>
      </c>
      <c r="B5" s="117" t="s">
        <v>22</v>
      </c>
      <c r="C5" s="117" t="s">
        <v>96</v>
      </c>
      <c r="D5" s="136" t="s">
        <v>2</v>
      </c>
      <c r="E5" s="49" t="s">
        <v>24</v>
      </c>
      <c r="F5" s="136" t="s">
        <v>4</v>
      </c>
      <c r="G5" s="159" t="s">
        <v>97</v>
      </c>
      <c r="H5" s="159"/>
      <c r="I5" s="124" t="s">
        <v>98</v>
      </c>
      <c r="J5" s="160"/>
      <c r="K5" s="160"/>
      <c r="L5" s="160"/>
      <c r="M5" s="125"/>
      <c r="N5" s="159" t="s">
        <v>99</v>
      </c>
      <c r="O5" s="159"/>
      <c r="P5" s="171" t="s">
        <v>80</v>
      </c>
      <c r="Q5" s="172"/>
      <c r="R5" s="172"/>
      <c r="S5" s="172"/>
      <c r="T5" s="173"/>
      <c r="U5" s="175" t="s">
        <v>100</v>
      </c>
      <c r="V5" s="178" t="s">
        <v>101</v>
      </c>
      <c r="W5" s="139" t="s">
        <v>10</v>
      </c>
    </row>
    <row r="6" spans="1:23" ht="16.5" customHeight="1">
      <c r="A6" s="139"/>
      <c r="B6" s="118"/>
      <c r="C6" s="118"/>
      <c r="D6" s="136"/>
      <c r="E6" s="31"/>
      <c r="F6" s="136"/>
      <c r="G6" s="159"/>
      <c r="H6" s="159"/>
      <c r="I6" s="129" t="s">
        <v>28</v>
      </c>
      <c r="J6" s="180"/>
      <c r="K6" s="130"/>
      <c r="L6" s="139" t="s">
        <v>83</v>
      </c>
      <c r="M6" s="117" t="s">
        <v>102</v>
      </c>
      <c r="N6" s="159"/>
      <c r="O6" s="159"/>
      <c r="P6" s="171" t="s">
        <v>28</v>
      </c>
      <c r="Q6" s="172"/>
      <c r="R6" s="173"/>
      <c r="S6" s="117" t="s">
        <v>103</v>
      </c>
      <c r="T6" s="117" t="s">
        <v>102</v>
      </c>
      <c r="U6" s="176"/>
      <c r="V6" s="178"/>
      <c r="W6" s="139"/>
    </row>
    <row r="7" spans="1:23" ht="36.75" customHeight="1">
      <c r="A7" s="139"/>
      <c r="B7" s="119"/>
      <c r="C7" s="119"/>
      <c r="D7" s="136"/>
      <c r="E7" s="32"/>
      <c r="F7" s="136"/>
      <c r="G7" s="37" t="s">
        <v>84</v>
      </c>
      <c r="H7" s="37" t="s">
        <v>22</v>
      </c>
      <c r="I7" s="37" t="s">
        <v>31</v>
      </c>
      <c r="J7" s="37" t="s">
        <v>32</v>
      </c>
      <c r="K7" s="37" t="s">
        <v>84</v>
      </c>
      <c r="L7" s="139"/>
      <c r="M7" s="119"/>
      <c r="N7" s="37" t="s">
        <v>84</v>
      </c>
      <c r="O7" s="37" t="s">
        <v>22</v>
      </c>
      <c r="P7" s="37" t="s">
        <v>31</v>
      </c>
      <c r="Q7" s="37" t="s">
        <v>32</v>
      </c>
      <c r="R7" s="37" t="s">
        <v>84</v>
      </c>
      <c r="S7" s="119"/>
      <c r="T7" s="119"/>
      <c r="U7" s="177"/>
      <c r="V7" s="178"/>
      <c r="W7" s="139"/>
    </row>
    <row r="8" spans="1:23" ht="18" customHeight="1">
      <c r="A8" s="76"/>
      <c r="B8" s="76">
        <v>1</v>
      </c>
      <c r="C8" s="77">
        <v>5</v>
      </c>
      <c r="D8" s="78" t="s">
        <v>44</v>
      </c>
      <c r="E8" s="78" t="s">
        <v>45</v>
      </c>
      <c r="F8" s="78" t="s">
        <v>46</v>
      </c>
      <c r="G8" s="79">
        <v>52.5</v>
      </c>
      <c r="H8" s="80">
        <v>1</v>
      </c>
      <c r="I8" s="60">
        <v>1</v>
      </c>
      <c r="J8" s="79">
        <v>8</v>
      </c>
      <c r="K8" s="81">
        <v>0</v>
      </c>
      <c r="L8" s="60">
        <v>0</v>
      </c>
      <c r="M8" s="63">
        <v>0</v>
      </c>
      <c r="N8" s="79">
        <v>52.5</v>
      </c>
      <c r="O8" s="83">
        <v>1</v>
      </c>
      <c r="P8" s="83">
        <v>4</v>
      </c>
      <c r="Q8" s="62">
        <v>21</v>
      </c>
      <c r="R8" s="63">
        <v>0</v>
      </c>
      <c r="S8" s="60">
        <v>0</v>
      </c>
      <c r="T8" s="63">
        <v>0</v>
      </c>
      <c r="U8" s="79">
        <v>9</v>
      </c>
      <c r="V8" s="84">
        <v>52.5</v>
      </c>
      <c r="W8" s="85" t="s">
        <v>104</v>
      </c>
    </row>
    <row r="9" spans="1:23" ht="18" customHeight="1">
      <c r="A9" s="76"/>
      <c r="B9" s="76">
        <v>2</v>
      </c>
      <c r="C9" s="77">
        <v>15</v>
      </c>
      <c r="D9" s="78" t="s">
        <v>67</v>
      </c>
      <c r="E9" s="78" t="s">
        <v>68</v>
      </c>
      <c r="F9" s="78" t="s">
        <v>69</v>
      </c>
      <c r="G9" s="79">
        <v>61.875</v>
      </c>
      <c r="H9" s="80" t="s">
        <v>105</v>
      </c>
      <c r="I9" s="60">
        <v>1</v>
      </c>
      <c r="J9" s="79">
        <v>11</v>
      </c>
      <c r="K9" s="81">
        <v>0</v>
      </c>
      <c r="L9" s="60">
        <v>0</v>
      </c>
      <c r="M9" s="63">
        <v>0</v>
      </c>
      <c r="N9" s="79">
        <v>61.875</v>
      </c>
      <c r="O9" s="83">
        <v>4</v>
      </c>
      <c r="P9" s="83">
        <v>4</v>
      </c>
      <c r="Q9" s="62">
        <v>30</v>
      </c>
      <c r="R9" s="63">
        <v>0</v>
      </c>
      <c r="S9" s="60">
        <v>0</v>
      </c>
      <c r="T9" s="63">
        <v>0</v>
      </c>
      <c r="U9" s="79">
        <v>0</v>
      </c>
      <c r="V9" s="84">
        <v>61.875</v>
      </c>
      <c r="W9" s="85" t="s">
        <v>104</v>
      </c>
    </row>
    <row r="10" spans="1:23" ht="18" customHeight="1">
      <c r="A10" s="76"/>
      <c r="B10" s="76">
        <v>3</v>
      </c>
      <c r="C10" s="77">
        <v>1</v>
      </c>
      <c r="D10" s="78" t="s">
        <v>34</v>
      </c>
      <c r="E10" s="78" t="s">
        <v>35</v>
      </c>
      <c r="F10" s="78" t="s">
        <v>36</v>
      </c>
      <c r="G10" s="79">
        <v>64.125</v>
      </c>
      <c r="H10" s="80">
        <v>19</v>
      </c>
      <c r="I10" s="60">
        <v>1</v>
      </c>
      <c r="J10" s="79">
        <v>11</v>
      </c>
      <c r="K10" s="81">
        <v>0</v>
      </c>
      <c r="L10" s="60">
        <v>0</v>
      </c>
      <c r="M10" s="63">
        <v>0</v>
      </c>
      <c r="N10" s="79">
        <v>64.125</v>
      </c>
      <c r="O10" s="83">
        <v>6</v>
      </c>
      <c r="P10" s="83">
        <v>4</v>
      </c>
      <c r="Q10" s="62">
        <v>26</v>
      </c>
      <c r="R10" s="63">
        <v>0</v>
      </c>
      <c r="S10" s="60">
        <v>0</v>
      </c>
      <c r="T10" s="63">
        <v>0</v>
      </c>
      <c r="U10" s="79">
        <v>4</v>
      </c>
      <c r="V10" s="84">
        <v>64.125</v>
      </c>
      <c r="W10" s="85" t="s">
        <v>104</v>
      </c>
    </row>
    <row r="11" spans="1:23" ht="18" customHeight="1">
      <c r="A11" s="76"/>
      <c r="B11" s="76">
        <v>4</v>
      </c>
      <c r="C11" s="77">
        <v>2</v>
      </c>
      <c r="D11" s="78" t="s">
        <v>37</v>
      </c>
      <c r="E11" s="78" t="s">
        <v>38</v>
      </c>
      <c r="F11" s="78" t="s">
        <v>39</v>
      </c>
      <c r="G11" s="79">
        <v>62.625</v>
      </c>
      <c r="H11" s="80">
        <v>14</v>
      </c>
      <c r="I11" s="60">
        <v>1</v>
      </c>
      <c r="J11" s="79">
        <v>11</v>
      </c>
      <c r="K11" s="81">
        <v>0</v>
      </c>
      <c r="L11" s="60">
        <v>0</v>
      </c>
      <c r="M11" s="63">
        <v>0</v>
      </c>
      <c r="N11" s="79">
        <v>62.625</v>
      </c>
      <c r="O11" s="83">
        <v>5</v>
      </c>
      <c r="P11" s="83">
        <v>4</v>
      </c>
      <c r="Q11" s="62">
        <v>34</v>
      </c>
      <c r="R11" s="63">
        <v>1.6</v>
      </c>
      <c r="S11" s="60">
        <v>0</v>
      </c>
      <c r="T11" s="63">
        <v>1.6</v>
      </c>
      <c r="U11" s="79">
        <v>-4</v>
      </c>
      <c r="V11" s="84">
        <v>64.225</v>
      </c>
      <c r="W11" s="85" t="s">
        <v>104</v>
      </c>
    </row>
    <row r="12" spans="1:23" ht="18" customHeight="1">
      <c r="A12" s="76"/>
      <c r="B12" s="76">
        <v>5</v>
      </c>
      <c r="C12" s="77">
        <v>3</v>
      </c>
      <c r="D12" s="78" t="s">
        <v>40</v>
      </c>
      <c r="E12" s="78" t="s">
        <v>41</v>
      </c>
      <c r="F12" s="78" t="s">
        <v>42</v>
      </c>
      <c r="G12" s="79">
        <v>64.5</v>
      </c>
      <c r="H12" s="80">
        <v>22</v>
      </c>
      <c r="I12" s="60">
        <v>1</v>
      </c>
      <c r="J12" s="79">
        <v>9</v>
      </c>
      <c r="K12" s="81">
        <v>0</v>
      </c>
      <c r="L12" s="60">
        <v>0</v>
      </c>
      <c r="M12" s="63">
        <v>0</v>
      </c>
      <c r="N12" s="79">
        <v>64.5</v>
      </c>
      <c r="O12" s="83">
        <v>7</v>
      </c>
      <c r="P12" s="83">
        <v>4</v>
      </c>
      <c r="Q12" s="62">
        <v>48</v>
      </c>
      <c r="R12" s="63">
        <v>7.2</v>
      </c>
      <c r="S12" s="60">
        <v>0</v>
      </c>
      <c r="T12" s="63">
        <v>7.2</v>
      </c>
      <c r="U12" s="79">
        <v>-18</v>
      </c>
      <c r="V12" s="84">
        <v>71.7</v>
      </c>
      <c r="W12" s="85" t="s">
        <v>104</v>
      </c>
    </row>
    <row r="13" spans="1:23" ht="18" customHeight="1">
      <c r="A13" s="76"/>
      <c r="B13" s="76">
        <v>6</v>
      </c>
      <c r="C13" s="77">
        <v>12</v>
      </c>
      <c r="D13" s="78" t="s">
        <v>61</v>
      </c>
      <c r="E13" s="78" t="s">
        <v>35</v>
      </c>
      <c r="F13" s="78" t="s">
        <v>36</v>
      </c>
      <c r="G13" s="79">
        <v>57.75</v>
      </c>
      <c r="H13" s="80">
        <v>12</v>
      </c>
      <c r="I13" s="60">
        <v>1</v>
      </c>
      <c r="J13" s="79">
        <v>14</v>
      </c>
      <c r="K13" s="81">
        <v>0</v>
      </c>
      <c r="L13" s="60">
        <v>0</v>
      </c>
      <c r="M13" s="63">
        <v>0</v>
      </c>
      <c r="N13" s="79">
        <v>57.75</v>
      </c>
      <c r="O13" s="83" t="s">
        <v>106</v>
      </c>
      <c r="P13" s="83">
        <v>4</v>
      </c>
      <c r="Q13" s="62">
        <v>46</v>
      </c>
      <c r="R13" s="63">
        <v>6.4</v>
      </c>
      <c r="S13" s="60">
        <v>20</v>
      </c>
      <c r="T13" s="63">
        <v>26.4</v>
      </c>
      <c r="U13" s="79">
        <v>-16</v>
      </c>
      <c r="V13" s="84">
        <v>84.15</v>
      </c>
      <c r="W13" s="85" t="s">
        <v>104</v>
      </c>
    </row>
    <row r="14" spans="1:23" ht="18" customHeight="1">
      <c r="A14" s="76"/>
      <c r="B14" s="76">
        <v>7</v>
      </c>
      <c r="C14" s="77">
        <v>8</v>
      </c>
      <c r="D14" s="78" t="s">
        <v>50</v>
      </c>
      <c r="E14" s="78" t="s">
        <v>51</v>
      </c>
      <c r="F14" s="78" t="s">
        <v>52</v>
      </c>
      <c r="G14" s="79">
        <v>57.75</v>
      </c>
      <c r="H14" s="80">
        <v>8</v>
      </c>
      <c r="I14" s="60">
        <v>1</v>
      </c>
      <c r="J14" s="79">
        <v>8</v>
      </c>
      <c r="K14" s="81">
        <v>0</v>
      </c>
      <c r="L14" s="60">
        <v>0</v>
      </c>
      <c r="M14" s="63">
        <v>0</v>
      </c>
      <c r="N14" s="79">
        <v>57.75</v>
      </c>
      <c r="O14" s="83" t="s">
        <v>106</v>
      </c>
      <c r="P14" s="83">
        <v>4</v>
      </c>
      <c r="Q14" s="62">
        <v>49</v>
      </c>
      <c r="R14" s="63">
        <v>7.6</v>
      </c>
      <c r="S14" s="60">
        <v>20</v>
      </c>
      <c r="T14" s="63">
        <v>27.6</v>
      </c>
      <c r="U14" s="79">
        <v>-19</v>
      </c>
      <c r="V14" s="84">
        <v>85.35</v>
      </c>
      <c r="W14" s="85" t="s">
        <v>104</v>
      </c>
    </row>
    <row r="15" spans="1:23" ht="18" customHeight="1">
      <c r="A15" s="76"/>
      <c r="B15" s="76">
        <v>8</v>
      </c>
      <c r="C15" s="77">
        <v>13</v>
      </c>
      <c r="D15" s="78" t="s">
        <v>62</v>
      </c>
      <c r="E15" s="78" t="s">
        <v>63</v>
      </c>
      <c r="F15" s="78" t="s">
        <v>64</v>
      </c>
      <c r="G15" s="79">
        <v>58.5</v>
      </c>
      <c r="H15" s="80">
        <v>9</v>
      </c>
      <c r="I15" s="60">
        <v>1</v>
      </c>
      <c r="J15" s="79">
        <v>9</v>
      </c>
      <c r="K15" s="81">
        <v>0</v>
      </c>
      <c r="L15" s="60">
        <v>8</v>
      </c>
      <c r="M15" s="63">
        <v>8</v>
      </c>
      <c r="N15" s="79">
        <v>66.5</v>
      </c>
      <c r="O15" s="83">
        <v>8</v>
      </c>
      <c r="P15" s="83">
        <v>4</v>
      </c>
      <c r="Q15" s="62">
        <v>31</v>
      </c>
      <c r="R15" s="63">
        <v>0.4</v>
      </c>
      <c r="S15" s="60">
        <v>20</v>
      </c>
      <c r="T15" s="63">
        <v>20.4</v>
      </c>
      <c r="U15" s="79">
        <v>-1</v>
      </c>
      <c r="V15" s="84">
        <v>86.9</v>
      </c>
      <c r="W15" s="85" t="s">
        <v>104</v>
      </c>
    </row>
    <row r="16" spans="1:23" ht="18" customHeight="1">
      <c r="A16" s="76"/>
      <c r="B16" s="76">
        <v>9</v>
      </c>
      <c r="C16" s="77">
        <v>14</v>
      </c>
      <c r="D16" s="78" t="s">
        <v>65</v>
      </c>
      <c r="E16" s="78" t="s">
        <v>66</v>
      </c>
      <c r="F16" s="78" t="s">
        <v>42</v>
      </c>
      <c r="G16" s="79">
        <v>68.25</v>
      </c>
      <c r="H16" s="80">
        <v>21</v>
      </c>
      <c r="I16" s="60">
        <v>1</v>
      </c>
      <c r="J16" s="79">
        <v>26</v>
      </c>
      <c r="K16" s="81">
        <v>6</v>
      </c>
      <c r="L16" s="60">
        <v>4</v>
      </c>
      <c r="M16" s="63">
        <v>10</v>
      </c>
      <c r="N16" s="79">
        <v>78.25</v>
      </c>
      <c r="O16" s="83">
        <v>11</v>
      </c>
      <c r="P16" s="83">
        <v>5</v>
      </c>
      <c r="Q16" s="62">
        <v>50</v>
      </c>
      <c r="R16" s="63">
        <v>32</v>
      </c>
      <c r="S16" s="60">
        <v>20</v>
      </c>
      <c r="T16" s="63">
        <v>52</v>
      </c>
      <c r="U16" s="79">
        <v>-80</v>
      </c>
      <c r="V16" s="84">
        <v>130.25</v>
      </c>
      <c r="W16" s="85" t="s">
        <v>104</v>
      </c>
    </row>
    <row r="17" spans="1:23" ht="18" customHeight="1">
      <c r="A17" s="76"/>
      <c r="B17" s="76"/>
      <c r="C17" s="77">
        <v>7</v>
      </c>
      <c r="D17" s="78" t="s">
        <v>47</v>
      </c>
      <c r="E17" s="78" t="s">
        <v>48</v>
      </c>
      <c r="F17" s="78" t="s">
        <v>49</v>
      </c>
      <c r="G17" s="79">
        <v>59.25</v>
      </c>
      <c r="H17" s="80">
        <v>20</v>
      </c>
      <c r="I17" s="60">
        <v>1</v>
      </c>
      <c r="J17" s="79">
        <v>13</v>
      </c>
      <c r="K17" s="81">
        <v>0</v>
      </c>
      <c r="L17" s="60">
        <v>12</v>
      </c>
      <c r="M17" s="63">
        <v>12</v>
      </c>
      <c r="N17" s="79">
        <v>71.25</v>
      </c>
      <c r="O17" s="83">
        <v>9</v>
      </c>
      <c r="P17" s="83" t="s">
        <v>43</v>
      </c>
      <c r="Q17" s="62" t="s">
        <v>43</v>
      </c>
      <c r="R17" s="63" t="s">
        <v>43</v>
      </c>
      <c r="S17" s="60" t="s">
        <v>43</v>
      </c>
      <c r="T17" s="63" t="s">
        <v>43</v>
      </c>
      <c r="U17" s="79" t="s">
        <v>43</v>
      </c>
      <c r="V17" s="84" t="s">
        <v>43</v>
      </c>
      <c r="W17" s="86" t="s">
        <v>107</v>
      </c>
    </row>
    <row r="18" spans="1:23" ht="18" customHeight="1">
      <c r="A18" s="76"/>
      <c r="B18" s="76"/>
      <c r="C18" s="77">
        <v>10</v>
      </c>
      <c r="D18" s="78" t="s">
        <v>56</v>
      </c>
      <c r="E18" s="78" t="s">
        <v>57</v>
      </c>
      <c r="F18" s="78" t="s">
        <v>58</v>
      </c>
      <c r="G18" s="79">
        <v>67.875</v>
      </c>
      <c r="H18" s="80">
        <v>18</v>
      </c>
      <c r="I18" s="60">
        <v>1</v>
      </c>
      <c r="J18" s="79">
        <v>6</v>
      </c>
      <c r="K18" s="81">
        <v>0</v>
      </c>
      <c r="L18" s="60">
        <v>12</v>
      </c>
      <c r="M18" s="63">
        <v>12</v>
      </c>
      <c r="N18" s="79">
        <v>79.875</v>
      </c>
      <c r="O18" s="83">
        <v>12</v>
      </c>
      <c r="P18" s="83" t="s">
        <v>43</v>
      </c>
      <c r="Q18" s="62" t="s">
        <v>43</v>
      </c>
      <c r="R18" s="63" t="s">
        <v>43</v>
      </c>
      <c r="S18" s="60" t="s">
        <v>43</v>
      </c>
      <c r="T18" s="63" t="s">
        <v>43</v>
      </c>
      <c r="U18" s="79" t="s">
        <v>43</v>
      </c>
      <c r="V18" s="84" t="s">
        <v>43</v>
      </c>
      <c r="W18" s="86" t="s">
        <v>107</v>
      </c>
    </row>
    <row r="19" spans="1:23" ht="18" customHeight="1">
      <c r="A19" s="76"/>
      <c r="B19" s="76"/>
      <c r="C19" s="77">
        <v>11</v>
      </c>
      <c r="D19" s="78" t="s">
        <v>59</v>
      </c>
      <c r="E19" s="78" t="s">
        <v>60</v>
      </c>
      <c r="F19" s="78" t="s">
        <v>42</v>
      </c>
      <c r="G19" s="79">
        <v>67.125</v>
      </c>
      <c r="H19" s="80">
        <v>16</v>
      </c>
      <c r="I19" s="60">
        <v>1</v>
      </c>
      <c r="J19" s="79">
        <v>22</v>
      </c>
      <c r="K19" s="81">
        <v>2</v>
      </c>
      <c r="L19" s="60">
        <v>8</v>
      </c>
      <c r="M19" s="63">
        <v>10</v>
      </c>
      <c r="N19" s="79">
        <v>77.125</v>
      </c>
      <c r="O19" s="83">
        <v>10</v>
      </c>
      <c r="P19" s="83" t="s">
        <v>43</v>
      </c>
      <c r="Q19" s="62" t="s">
        <v>43</v>
      </c>
      <c r="R19" s="63" t="s">
        <v>43</v>
      </c>
      <c r="S19" s="60" t="s">
        <v>43</v>
      </c>
      <c r="T19" s="63"/>
      <c r="U19" s="79" t="s">
        <v>43</v>
      </c>
      <c r="V19" s="84" t="s">
        <v>43</v>
      </c>
      <c r="W19" s="86" t="s">
        <v>107</v>
      </c>
    </row>
    <row r="20" spans="1:23" ht="18" customHeight="1">
      <c r="A20" s="76"/>
      <c r="B20" s="76"/>
      <c r="C20" s="77">
        <v>9</v>
      </c>
      <c r="D20" s="78" t="s">
        <v>53</v>
      </c>
      <c r="E20" s="78" t="s">
        <v>54</v>
      </c>
      <c r="F20" s="78" t="s">
        <v>36</v>
      </c>
      <c r="G20" s="79">
        <v>66.375</v>
      </c>
      <c r="H20" s="80">
        <v>5</v>
      </c>
      <c r="I20" s="60" t="s">
        <v>43</v>
      </c>
      <c r="J20" s="79" t="s">
        <v>43</v>
      </c>
      <c r="K20" s="81" t="s">
        <v>43</v>
      </c>
      <c r="L20" s="60" t="s">
        <v>43</v>
      </c>
      <c r="M20" s="63" t="s">
        <v>43</v>
      </c>
      <c r="N20" s="79" t="s">
        <v>43</v>
      </c>
      <c r="O20" s="83" t="s">
        <v>43</v>
      </c>
      <c r="P20" s="83" t="s">
        <v>43</v>
      </c>
      <c r="Q20" s="62" t="s">
        <v>43</v>
      </c>
      <c r="R20" s="63" t="s">
        <v>43</v>
      </c>
      <c r="S20" s="60" t="s">
        <v>43</v>
      </c>
      <c r="T20" s="63" t="s">
        <v>43</v>
      </c>
      <c r="U20" s="79" t="s">
        <v>43</v>
      </c>
      <c r="V20" s="84" t="s">
        <v>43</v>
      </c>
      <c r="W20" s="86" t="s">
        <v>108</v>
      </c>
    </row>
    <row r="22" spans="3:22" ht="13.5" customHeight="1">
      <c r="C22" s="168" t="s">
        <v>109</v>
      </c>
      <c r="D22" s="168"/>
      <c r="E22" s="168"/>
      <c r="F22" s="168"/>
      <c r="G22" s="168"/>
      <c r="H22" s="168"/>
      <c r="I22" s="168"/>
      <c r="N22" s="87"/>
      <c r="O22" s="87"/>
      <c r="P22" s="168" t="s">
        <v>17</v>
      </c>
      <c r="Q22" s="168"/>
      <c r="R22" s="168"/>
      <c r="S22" s="168"/>
      <c r="T22" s="168"/>
      <c r="U22" s="168"/>
      <c r="V22" s="168"/>
    </row>
    <row r="23" spans="3:22" ht="17.25" customHeight="1">
      <c r="C23" s="167" t="s">
        <v>18</v>
      </c>
      <c r="D23" s="167"/>
      <c r="E23" s="167"/>
      <c r="F23" s="167"/>
      <c r="G23" s="167"/>
      <c r="H23" s="167"/>
      <c r="I23" s="167"/>
      <c r="N23" s="87"/>
      <c r="O23" s="87"/>
      <c r="P23" s="167" t="s">
        <v>20</v>
      </c>
      <c r="Q23" s="167"/>
      <c r="R23" s="167"/>
      <c r="S23" s="167"/>
      <c r="T23" s="167"/>
      <c r="U23" s="167"/>
      <c r="V23" s="167"/>
    </row>
    <row r="24" spans="1:23" ht="12.75">
      <c r="A24" s="131" t="s">
        <v>110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4:19" ht="12.75">
      <c r="D25" s="109"/>
      <c r="E25" s="109"/>
      <c r="G25" s="109"/>
      <c r="H25" s="109"/>
      <c r="I25" s="109"/>
      <c r="J25" s="109"/>
      <c r="K25" s="109"/>
      <c r="L25" s="109"/>
      <c r="M25" s="109"/>
      <c r="N25" s="109"/>
      <c r="R25" s="2"/>
      <c r="S25" s="2"/>
    </row>
    <row r="26" spans="1:17" ht="12.75">
      <c r="A26" s="88"/>
      <c r="B26" s="88"/>
      <c r="C26" s="88"/>
      <c r="D26" s="109"/>
      <c r="E26" s="109"/>
      <c r="F26" s="88"/>
      <c r="O26" s="89"/>
      <c r="P26" s="89"/>
      <c r="Q26" s="2"/>
    </row>
    <row r="27" spans="1:16" ht="12.75">
      <c r="A27" s="88"/>
      <c r="B27" s="88"/>
      <c r="C27" s="88"/>
      <c r="D27" s="109"/>
      <c r="E27" s="109"/>
      <c r="F27" s="88"/>
      <c r="G27" s="6"/>
      <c r="H27" s="6"/>
      <c r="I27" s="6"/>
      <c r="J27" s="6"/>
      <c r="K27" s="6"/>
      <c r="L27" s="6"/>
      <c r="M27" s="6"/>
      <c r="N27" s="6"/>
      <c r="O27" s="88"/>
      <c r="P27" s="88"/>
    </row>
    <row r="28" spans="1:14" ht="12.75">
      <c r="A28" s="88"/>
      <c r="B28" s="88"/>
      <c r="C28" s="88"/>
      <c r="D28" s="109"/>
      <c r="E28" s="109"/>
      <c r="F28" s="88"/>
      <c r="G28" s="131"/>
      <c r="H28" s="131"/>
      <c r="I28" s="131"/>
      <c r="J28" s="131"/>
      <c r="K28" s="131"/>
      <c r="L28" s="131"/>
      <c r="M28" s="6"/>
      <c r="N28" s="6"/>
    </row>
    <row r="29" spans="1:14" ht="12.75">
      <c r="A29" s="88"/>
      <c r="B29" s="88"/>
      <c r="C29" s="88"/>
      <c r="D29" s="109"/>
      <c r="E29" s="109"/>
      <c r="F29" s="88"/>
      <c r="G29" s="109"/>
      <c r="H29" s="109"/>
      <c r="I29" s="109"/>
      <c r="J29" s="109"/>
      <c r="K29" s="109"/>
      <c r="L29" s="109"/>
      <c r="M29" s="109"/>
      <c r="N29" s="109"/>
    </row>
    <row r="30" spans="1:6" ht="12.75">
      <c r="A30" s="88"/>
      <c r="B30" s="88"/>
      <c r="C30" s="88"/>
      <c r="D30" s="109"/>
      <c r="E30" s="109"/>
      <c r="F30" s="88"/>
    </row>
    <row r="31" spans="1:16" ht="12.75">
      <c r="A31" s="88"/>
      <c r="B31" s="88"/>
      <c r="C31" s="88"/>
      <c r="D31" s="109"/>
      <c r="E31" s="109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2.75">
      <c r="A32" s="88"/>
      <c r="B32" s="88"/>
      <c r="C32" s="88"/>
      <c r="D32" s="109"/>
      <c r="E32" s="109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1:16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16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1:16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1:16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6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16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1:16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16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</sheetData>
  <sheetProtection password="C5C2" sheet="1" objects="1" scenarios="1"/>
  <mergeCells count="41">
    <mergeCell ref="A24:W24"/>
    <mergeCell ref="C5:C7"/>
    <mergeCell ref="B5:B7"/>
    <mergeCell ref="D25:E25"/>
    <mergeCell ref="A5:A7"/>
    <mergeCell ref="D26:E26"/>
    <mergeCell ref="G25:N25"/>
    <mergeCell ref="D27:E27"/>
    <mergeCell ref="W5:W7"/>
    <mergeCell ref="P23:V23"/>
    <mergeCell ref="P22:V22"/>
    <mergeCell ref="C22:I22"/>
    <mergeCell ref="C23:I23"/>
    <mergeCell ref="I6:K6"/>
    <mergeCell ref="D5:D7"/>
    <mergeCell ref="Q2:W3"/>
    <mergeCell ref="U5:U7"/>
    <mergeCell ref="V5:V7"/>
    <mergeCell ref="N5:O6"/>
    <mergeCell ref="F2:P3"/>
    <mergeCell ref="P5:T5"/>
    <mergeCell ref="P6:R6"/>
    <mergeCell ref="S6:S7"/>
    <mergeCell ref="T6:T7"/>
    <mergeCell ref="A1:F1"/>
    <mergeCell ref="I1:K1"/>
    <mergeCell ref="E5:E7"/>
    <mergeCell ref="I5:M5"/>
    <mergeCell ref="M6:M7"/>
    <mergeCell ref="A2:E2"/>
    <mergeCell ref="L6:L7"/>
    <mergeCell ref="F5:F7"/>
    <mergeCell ref="G5:H6"/>
    <mergeCell ref="A3:E3"/>
    <mergeCell ref="D31:E31"/>
    <mergeCell ref="D32:E32"/>
    <mergeCell ref="G29:N29"/>
    <mergeCell ref="G28:L28"/>
    <mergeCell ref="D28:E28"/>
    <mergeCell ref="D29:E29"/>
    <mergeCell ref="D30:E30"/>
  </mergeCells>
  <dataValidations count="6">
    <dataValidation allowBlank="1" showInputMessage="1" showErrorMessage="1" prompt="Podaj czas przejazdu w minutach i" sqref="I8:I20"/>
    <dataValidation allowBlank="1" showInputMessage="1" showErrorMessage="1" prompt="Wpisz ilość punktów karnych na przeszkodach" sqref="L20"/>
    <dataValidation allowBlank="1" showInputMessage="1" showErrorMessage="1" prompt="Wpisz nazwisko i imię" sqref="X23"/>
    <dataValidation type="textLength" allowBlank="1" showInputMessage="1" showErrorMessage="1" error="Komórka funkcyjna!" sqref="K8:K20 M8:M20 C8:E20">
      <formula1>0</formula1>
      <formula2>0</formula2>
    </dataValidation>
    <dataValidation type="textLength" operator="lessThan" allowBlank="1" showInputMessage="1" showErrorMessage="1" error="Funkcje pomocnicze nie kasować!!!" sqref="U1:U4 V1:W7 F1:T7 A1:E2 A4:A7 C4:E7 B4">
      <formula1>0</formula1>
    </dataValidation>
    <dataValidation type="list" allowBlank="1" showInputMessage="1" showErrorMessage="1" sqref="P23:V23 C23:I23 D32:E32 D25:N31">
      <formula1>Sędzia</formula1>
    </dataValidation>
  </dataValidations>
  <printOptions/>
  <pageMargins left="0.24" right="0.46" top="0.55" bottom="0.44" header="0.13" footer="0.19"/>
  <pageSetup horizontalDpi="300" verticalDpi="300" orientation="landscape" paperSize="9" r:id="rId1"/>
  <headerFooter alignWithMargins="0">
    <oddFooter>&amp;L&amp;6Opracowanie: Roman Opiela&amp;C&amp;8Wyniki końcowe KL "P"  Strona: &amp;P&amp;R&amp;8Wydruk dnia: &amp;D   godz: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96"/>
  <sheetViews>
    <sheetView workbookViewId="0" topLeftCell="A1">
      <selection activeCell="A1" sqref="A1:IV16384"/>
    </sheetView>
  </sheetViews>
  <sheetFormatPr defaultColWidth="9.00390625" defaultRowHeight="12.75"/>
  <cols>
    <col min="1" max="1" width="4.625" style="3" customWidth="1"/>
    <col min="2" max="2" width="16.00390625" style="3" customWidth="1"/>
    <col min="3" max="3" width="18.50390625" style="3" customWidth="1"/>
    <col min="4" max="4" width="17.375" style="3" customWidth="1"/>
    <col min="5" max="5" width="3.875" style="3" customWidth="1"/>
    <col min="6" max="25" width="3.125" style="3" customWidth="1"/>
    <col min="26" max="26" width="4.50390625" style="3" customWidth="1"/>
    <col min="27" max="27" width="4.00390625" style="3" customWidth="1"/>
    <col min="28" max="28" width="5.625" style="3" customWidth="1"/>
    <col min="29" max="29" width="11.50390625" style="3" customWidth="1"/>
    <col min="30" max="30" width="10.625" style="3" hidden="1" customWidth="1"/>
    <col min="31" max="31" width="15.875" style="3" hidden="1" customWidth="1"/>
    <col min="32" max="32" width="17.50390625" style="3" hidden="1" customWidth="1"/>
    <col min="33" max="33" width="17.00390625" style="3" hidden="1" customWidth="1"/>
    <col min="34" max="34" width="11.875" style="3" hidden="1" customWidth="1"/>
    <col min="35" max="35" width="11.375" style="3" hidden="1" customWidth="1"/>
    <col min="36" max="36" width="0" style="3" hidden="1" customWidth="1"/>
    <col min="37" max="37" width="10.625" style="3" hidden="1" customWidth="1"/>
    <col min="38" max="38" width="17.00390625" style="3" hidden="1" customWidth="1"/>
    <col min="39" max="39" width="0" style="3" hidden="1" customWidth="1"/>
    <col min="40" max="16384" width="9.375" style="3" customWidth="1"/>
  </cols>
  <sheetData>
    <row r="1" spans="1:24" ht="78" customHeight="1">
      <c r="A1" s="68" t="str">
        <f>'[4]Lista start'!A1:C1</f>
        <v>Zawody Ogólnopolskie                                                                                                                                           Oficjalne   WKKW                                                                                                                                                                                                                                                           Memoriał "Łupaszków"                                                                                                                                    Jaroszówka 11-12 września 2004</v>
      </c>
      <c r="B1" s="68"/>
      <c r="C1" s="68"/>
      <c r="D1" s="68"/>
      <c r="E1" s="1"/>
      <c r="F1" s="2"/>
      <c r="R1" s="157" t="s">
        <v>0</v>
      </c>
      <c r="S1" s="157"/>
      <c r="T1" s="157"/>
      <c r="U1" s="157"/>
      <c r="V1" s="157"/>
      <c r="W1" s="157"/>
      <c r="X1" s="157"/>
    </row>
    <row r="2" spans="1:29" ht="30.75" customHeight="1">
      <c r="A2" s="174" t="str">
        <f>'[4]Lista start'!A2:B2</f>
        <v>Kl CNC*</v>
      </c>
      <c r="B2" s="199"/>
      <c r="C2" s="199"/>
      <c r="D2" s="170" t="str">
        <f>'[4]Ark. sędz.Ujeżdż.'!D2:Q3</f>
        <v>Ujeżdżenie A -zestawienie ocen                                                                                                       Program FEI-CIC* 2002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40" t="str">
        <f>'[4]Lista start'!E2</f>
        <v>Klub Jeździecki Ośrodek Sportów Konnych                                                                                                                                              i Stadnina Koni  Jaroszówka                                                                                                                            </v>
      </c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18.75" customHeight="1">
      <c r="A3" s="179" t="str">
        <f>'[4]Lista start'!A3:B3</f>
        <v>Sobota, 11 września 2004 r.</v>
      </c>
      <c r="B3" s="131"/>
      <c r="C3" s="131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ht="12.75">
      <c r="M4" s="7"/>
    </row>
    <row r="5" spans="1:29" ht="20.25" customHeight="1">
      <c r="A5" s="184" t="s">
        <v>1</v>
      </c>
      <c r="B5" s="192" t="s">
        <v>2</v>
      </c>
      <c r="C5" s="46" t="s">
        <v>3</v>
      </c>
      <c r="D5" s="192" t="s">
        <v>4</v>
      </c>
      <c r="E5" s="184" t="s">
        <v>5</v>
      </c>
      <c r="F5" s="188" t="s">
        <v>6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117" t="s">
        <v>7</v>
      </c>
      <c r="AA5" s="186" t="s">
        <v>8</v>
      </c>
      <c r="AB5" s="49" t="s">
        <v>9</v>
      </c>
      <c r="AC5" s="136" t="s">
        <v>10</v>
      </c>
    </row>
    <row r="6" spans="1:29" ht="22.5" customHeight="1">
      <c r="A6" s="185"/>
      <c r="B6" s="46"/>
      <c r="C6" s="47"/>
      <c r="D6" s="46"/>
      <c r="E6" s="185"/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0">
        <v>1</v>
      </c>
      <c r="W6" s="10">
        <v>2</v>
      </c>
      <c r="X6" s="10">
        <v>3</v>
      </c>
      <c r="Y6" s="10">
        <v>4</v>
      </c>
      <c r="Z6" s="119"/>
      <c r="AA6" s="187"/>
      <c r="AB6" s="32"/>
      <c r="AC6" s="136"/>
    </row>
    <row r="7" spans="1:39" ht="12.75" customHeight="1">
      <c r="A7" s="191">
        <v>1</v>
      </c>
      <c r="B7" s="191" t="s">
        <v>220</v>
      </c>
      <c r="C7" s="191" t="s">
        <v>117</v>
      </c>
      <c r="D7" s="191" t="s">
        <v>42</v>
      </c>
      <c r="E7" s="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f aca="true" t="shared" si="0" ref="AA7:AA38">IF(AJ7&gt;0,AJ7,"")</f>
      </c>
      <c r="AB7" s="11" t="s">
        <v>43</v>
      </c>
      <c r="AC7" s="196"/>
      <c r="AD7" s="193" t="b">
        <f>ISNUMBER(#REF!)</f>
        <v>0</v>
      </c>
      <c r="AE7" s="193" t="b">
        <f>ISNONTEXT(AC7)</f>
        <v>1</v>
      </c>
      <c r="AF7" s="193" t="b">
        <f>AND('[4]Przegląd'!F7,AE7,(AJ7+AJ8+AJ9)&gt;0,AK7)</f>
        <v>1</v>
      </c>
      <c r="AG7" s="12" t="b">
        <f>'[4]Przegląd'!F$7</f>
        <v>1</v>
      </c>
      <c r="AH7" s="13">
        <f aca="true" t="shared" si="1" ref="AH7:AH51">Z7</f>
        <v>0</v>
      </c>
      <c r="AI7" s="13" t="b">
        <f aca="true" t="shared" si="2" ref="AI7:AI51">IF(AH7&gt;14,FALSE,TRUE)</f>
        <v>1</v>
      </c>
      <c r="AJ7" s="3">
        <f aca="true" t="shared" si="3" ref="AJ7:AJ51">SUM(F7:Y7)-Z7</f>
        <v>0</v>
      </c>
      <c r="AK7" s="193" t="b">
        <f>ISNUMBER(A7)</f>
        <v>1</v>
      </c>
      <c r="AL7" s="3" t="b">
        <f>AND(AE7,AG7,AK7,AJ7&gt;0,AI7,AE7)</f>
        <v>0</v>
      </c>
      <c r="AM7" s="14">
        <f aca="true" t="shared" si="4" ref="AM7:AM51">IF(AJ7&gt;0,(AJ7)/200*100,0)</f>
        <v>0</v>
      </c>
    </row>
    <row r="8" spans="1:39" ht="12.75" customHeight="1">
      <c r="A8" s="191"/>
      <c r="B8" s="191"/>
      <c r="C8" s="191"/>
      <c r="D8" s="191"/>
      <c r="E8" s="8" t="s">
        <v>12</v>
      </c>
      <c r="F8" s="18">
        <v>6</v>
      </c>
      <c r="G8" s="18">
        <v>6</v>
      </c>
      <c r="H8" s="18">
        <v>7</v>
      </c>
      <c r="I8" s="18">
        <v>6</v>
      </c>
      <c r="J8" s="18">
        <v>4</v>
      </c>
      <c r="K8" s="18">
        <v>6</v>
      </c>
      <c r="L8" s="18">
        <v>7</v>
      </c>
      <c r="M8" s="18">
        <v>5</v>
      </c>
      <c r="N8" s="18">
        <v>5</v>
      </c>
      <c r="O8" s="18">
        <v>6</v>
      </c>
      <c r="P8" s="18">
        <v>6</v>
      </c>
      <c r="Q8" s="18">
        <v>7</v>
      </c>
      <c r="R8" s="18">
        <v>6</v>
      </c>
      <c r="S8" s="18">
        <v>6</v>
      </c>
      <c r="T8" s="18">
        <v>6</v>
      </c>
      <c r="U8" s="18">
        <v>6</v>
      </c>
      <c r="V8" s="18">
        <v>6</v>
      </c>
      <c r="W8" s="18">
        <v>6</v>
      </c>
      <c r="X8" s="18">
        <v>5</v>
      </c>
      <c r="Y8" s="18">
        <v>7</v>
      </c>
      <c r="Z8" s="18">
        <v>2</v>
      </c>
      <c r="AA8" s="18">
        <f t="shared" si="0"/>
        <v>117</v>
      </c>
      <c r="AB8" s="11">
        <v>58.5</v>
      </c>
      <c r="AC8" s="197"/>
      <c r="AD8" s="194"/>
      <c r="AE8" s="194"/>
      <c r="AF8" s="194"/>
      <c r="AG8" s="12" t="b">
        <f>'[4]Przegląd'!F$7</f>
        <v>1</v>
      </c>
      <c r="AH8" s="13">
        <f t="shared" si="1"/>
        <v>2</v>
      </c>
      <c r="AI8" s="13" t="b">
        <f t="shared" si="2"/>
        <v>1</v>
      </c>
      <c r="AJ8" s="3">
        <f t="shared" si="3"/>
        <v>117</v>
      </c>
      <c r="AK8" s="194"/>
      <c r="AL8" s="3" t="b">
        <f>AND(AE8,AG8,AK7,AJ8&gt;0,AI8,AE7)</f>
        <v>1</v>
      </c>
      <c r="AM8" s="14">
        <f t="shared" si="4"/>
        <v>58.5</v>
      </c>
    </row>
    <row r="9" spans="1:39" ht="12.75" customHeight="1">
      <c r="A9" s="191"/>
      <c r="B9" s="191"/>
      <c r="C9" s="191"/>
      <c r="D9" s="191"/>
      <c r="E9" s="8" t="s">
        <v>13</v>
      </c>
      <c r="F9" s="18">
        <v>6</v>
      </c>
      <c r="G9" s="18">
        <v>5</v>
      </c>
      <c r="H9" s="18">
        <v>5</v>
      </c>
      <c r="I9" s="18">
        <v>6</v>
      </c>
      <c r="J9" s="18">
        <v>4</v>
      </c>
      <c r="K9" s="18">
        <v>5</v>
      </c>
      <c r="L9" s="18">
        <v>6</v>
      </c>
      <c r="M9" s="18">
        <v>5</v>
      </c>
      <c r="N9" s="18">
        <v>6</v>
      </c>
      <c r="O9" s="18">
        <v>7</v>
      </c>
      <c r="P9" s="18">
        <v>6</v>
      </c>
      <c r="Q9" s="18">
        <v>6</v>
      </c>
      <c r="R9" s="18">
        <v>6</v>
      </c>
      <c r="S9" s="18">
        <v>5</v>
      </c>
      <c r="T9" s="18">
        <v>5</v>
      </c>
      <c r="U9" s="18">
        <v>6</v>
      </c>
      <c r="V9" s="18">
        <v>5</v>
      </c>
      <c r="W9" s="18">
        <v>7</v>
      </c>
      <c r="X9" s="18">
        <v>5</v>
      </c>
      <c r="Y9" s="18">
        <v>8</v>
      </c>
      <c r="Z9" s="18">
        <v>2</v>
      </c>
      <c r="AA9" s="18">
        <f t="shared" si="0"/>
        <v>112</v>
      </c>
      <c r="AB9" s="11">
        <v>56</v>
      </c>
      <c r="AC9" s="198"/>
      <c r="AD9" s="195"/>
      <c r="AE9" s="195"/>
      <c r="AF9" s="195"/>
      <c r="AG9" s="12" t="b">
        <f>'[4]Przegląd'!F$7</f>
        <v>1</v>
      </c>
      <c r="AH9" s="13">
        <f t="shared" si="1"/>
        <v>2</v>
      </c>
      <c r="AI9" s="13" t="b">
        <f t="shared" si="2"/>
        <v>1</v>
      </c>
      <c r="AJ9" s="3">
        <f t="shared" si="3"/>
        <v>112</v>
      </c>
      <c r="AK9" s="195"/>
      <c r="AL9" s="3" t="b">
        <f>AND(AE9,AG9,AK7,AJ9&gt;0,AI9,AE7)</f>
        <v>1</v>
      </c>
      <c r="AM9" s="14">
        <f t="shared" si="4"/>
        <v>56.00000000000001</v>
      </c>
    </row>
    <row r="10" spans="1:39" ht="12.75" customHeight="1">
      <c r="A10" s="191">
        <v>2</v>
      </c>
      <c r="B10" s="191" t="s">
        <v>221</v>
      </c>
      <c r="C10" s="191" t="s">
        <v>127</v>
      </c>
      <c r="D10" s="191" t="s">
        <v>115</v>
      </c>
      <c r="E10" s="8" t="s">
        <v>11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f t="shared" si="0"/>
      </c>
      <c r="AB10" s="11" t="s">
        <v>43</v>
      </c>
      <c r="AC10" s="196"/>
      <c r="AD10" s="193" t="b">
        <f>ISNUMBER(#REF!)</f>
        <v>0</v>
      </c>
      <c r="AE10" s="193" t="b">
        <f>ISNONTEXT(AC10)</f>
        <v>1</v>
      </c>
      <c r="AF10" s="193" t="b">
        <f>AND('[4]Przegląd'!F8,AE10,(AJ10+AJ11+AJ12)&gt;0,AK10)</f>
        <v>1</v>
      </c>
      <c r="AG10" s="12" t="b">
        <f>'[4]Przegląd'!F$8</f>
        <v>1</v>
      </c>
      <c r="AH10" s="13">
        <f t="shared" si="1"/>
        <v>0</v>
      </c>
      <c r="AI10" s="13" t="b">
        <f t="shared" si="2"/>
        <v>1</v>
      </c>
      <c r="AJ10" s="3">
        <f t="shared" si="3"/>
        <v>0</v>
      </c>
      <c r="AK10" s="193" t="b">
        <f>ISNUMBER(A10)</f>
        <v>1</v>
      </c>
      <c r="AL10" s="3" t="b">
        <f>AND(AE10,AG10,AK10,AJ10&gt;0,AI10,AE10)</f>
        <v>0</v>
      </c>
      <c r="AM10" s="14">
        <f t="shared" si="4"/>
        <v>0</v>
      </c>
    </row>
    <row r="11" spans="1:39" ht="12.75" customHeight="1">
      <c r="A11" s="191"/>
      <c r="B11" s="191"/>
      <c r="C11" s="191"/>
      <c r="D11" s="191"/>
      <c r="E11" s="8" t="s">
        <v>12</v>
      </c>
      <c r="F11" s="18">
        <v>6</v>
      </c>
      <c r="G11" s="18">
        <v>6</v>
      </c>
      <c r="H11" s="18">
        <v>6</v>
      </c>
      <c r="I11" s="18">
        <v>5</v>
      </c>
      <c r="J11" s="18">
        <v>5</v>
      </c>
      <c r="K11" s="18">
        <v>5</v>
      </c>
      <c r="L11" s="18">
        <v>5</v>
      </c>
      <c r="M11" s="18">
        <v>6</v>
      </c>
      <c r="N11" s="18">
        <v>6</v>
      </c>
      <c r="O11" s="18">
        <v>6</v>
      </c>
      <c r="P11" s="18">
        <v>7</v>
      </c>
      <c r="Q11" s="18">
        <v>6</v>
      </c>
      <c r="R11" s="18">
        <v>5</v>
      </c>
      <c r="S11" s="18">
        <v>6</v>
      </c>
      <c r="T11" s="18">
        <v>6</v>
      </c>
      <c r="U11" s="18">
        <v>5</v>
      </c>
      <c r="V11" s="18">
        <v>5</v>
      </c>
      <c r="W11" s="18">
        <v>5</v>
      </c>
      <c r="X11" s="18">
        <v>6</v>
      </c>
      <c r="Y11" s="18">
        <v>6</v>
      </c>
      <c r="Z11" s="18"/>
      <c r="AA11" s="18">
        <f t="shared" si="0"/>
        <v>113</v>
      </c>
      <c r="AB11" s="11">
        <v>56.5</v>
      </c>
      <c r="AC11" s="197"/>
      <c r="AD11" s="194"/>
      <c r="AE11" s="194"/>
      <c r="AF11" s="194"/>
      <c r="AG11" s="12" t="b">
        <f>'[4]Przegląd'!F$8</f>
        <v>1</v>
      </c>
      <c r="AH11" s="13">
        <f t="shared" si="1"/>
        <v>0</v>
      </c>
      <c r="AI11" s="13" t="b">
        <f t="shared" si="2"/>
        <v>1</v>
      </c>
      <c r="AJ11" s="3">
        <f t="shared" si="3"/>
        <v>113</v>
      </c>
      <c r="AK11" s="194"/>
      <c r="AL11" s="3" t="b">
        <f>AND(AE11,AG11,AK10,AJ11&gt;0,AI11,AE10)</f>
        <v>1</v>
      </c>
      <c r="AM11" s="14">
        <f t="shared" si="4"/>
        <v>56.49999999999999</v>
      </c>
    </row>
    <row r="12" spans="1:39" ht="12.75" customHeight="1">
      <c r="A12" s="191"/>
      <c r="B12" s="191"/>
      <c r="C12" s="191"/>
      <c r="D12" s="191"/>
      <c r="E12" s="8" t="s">
        <v>13</v>
      </c>
      <c r="F12" s="18">
        <v>5</v>
      </c>
      <c r="G12" s="18">
        <v>5</v>
      </c>
      <c r="H12" s="18">
        <v>6</v>
      </c>
      <c r="I12" s="18">
        <v>7</v>
      </c>
      <c r="J12" s="18">
        <v>6</v>
      </c>
      <c r="K12" s="18">
        <v>6</v>
      </c>
      <c r="L12" s="18">
        <v>5</v>
      </c>
      <c r="M12" s="18">
        <v>6</v>
      </c>
      <c r="N12" s="18">
        <v>7</v>
      </c>
      <c r="O12" s="18">
        <v>6</v>
      </c>
      <c r="P12" s="18">
        <v>5</v>
      </c>
      <c r="Q12" s="18">
        <v>6</v>
      </c>
      <c r="R12" s="18">
        <v>6</v>
      </c>
      <c r="S12" s="18">
        <v>6</v>
      </c>
      <c r="T12" s="18">
        <v>6</v>
      </c>
      <c r="U12" s="18">
        <v>6</v>
      </c>
      <c r="V12" s="18">
        <v>5</v>
      </c>
      <c r="W12" s="18">
        <v>6</v>
      </c>
      <c r="X12" s="18">
        <v>5</v>
      </c>
      <c r="Y12" s="18">
        <v>7</v>
      </c>
      <c r="Z12" s="18"/>
      <c r="AA12" s="18">
        <f t="shared" si="0"/>
        <v>117</v>
      </c>
      <c r="AB12" s="11">
        <v>58.5</v>
      </c>
      <c r="AC12" s="198"/>
      <c r="AD12" s="195"/>
      <c r="AE12" s="195"/>
      <c r="AF12" s="195"/>
      <c r="AG12" s="12" t="b">
        <f>'[4]Przegląd'!F$8</f>
        <v>1</v>
      </c>
      <c r="AH12" s="13">
        <f t="shared" si="1"/>
        <v>0</v>
      </c>
      <c r="AI12" s="13" t="b">
        <f t="shared" si="2"/>
        <v>1</v>
      </c>
      <c r="AJ12" s="3">
        <f t="shared" si="3"/>
        <v>117</v>
      </c>
      <c r="AK12" s="195"/>
      <c r="AL12" s="3" t="b">
        <f>AND(AE12,AG12,AK10,AJ12&gt;0,AI12,AE10)</f>
        <v>1</v>
      </c>
      <c r="AM12" s="14">
        <f t="shared" si="4"/>
        <v>58.5</v>
      </c>
    </row>
    <row r="13" spans="1:39" ht="12.75" customHeight="1">
      <c r="A13" s="191">
        <v>3</v>
      </c>
      <c r="B13" s="191" t="s">
        <v>222</v>
      </c>
      <c r="C13" s="191" t="s">
        <v>192</v>
      </c>
      <c r="D13" s="191" t="s">
        <v>115</v>
      </c>
      <c r="E13" s="8" t="s">
        <v>14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f t="shared" si="0"/>
      </c>
      <c r="AB13" s="11" t="s">
        <v>43</v>
      </c>
      <c r="AC13" s="196"/>
      <c r="AD13" s="193" t="b">
        <f>ISNUMBER(#REF!)</f>
        <v>0</v>
      </c>
      <c r="AE13" s="193" t="b">
        <f>ISNONTEXT(AC13)</f>
        <v>1</v>
      </c>
      <c r="AF13" s="193" t="b">
        <f>AND('[4]Przegląd'!F9,AE13,(AJ13+AJ14+AJ15)&gt;0,AK13)</f>
        <v>1</v>
      </c>
      <c r="AG13" s="12" t="b">
        <f>'[4]Przegląd'!F$9</f>
        <v>1</v>
      </c>
      <c r="AH13" s="13">
        <f t="shared" si="1"/>
        <v>0</v>
      </c>
      <c r="AI13" s="13" t="b">
        <f t="shared" si="2"/>
        <v>1</v>
      </c>
      <c r="AJ13" s="3">
        <f t="shared" si="3"/>
        <v>0</v>
      </c>
      <c r="AK13" s="193" t="b">
        <f>ISNUMBER(A13)</f>
        <v>1</v>
      </c>
      <c r="AL13" s="3" t="b">
        <f>AND(AE13,AG13,AK13,AJ13&gt;0,AI13,AE13)</f>
        <v>0</v>
      </c>
      <c r="AM13" s="14">
        <f t="shared" si="4"/>
        <v>0</v>
      </c>
    </row>
    <row r="14" spans="1:39" ht="12.75" customHeight="1">
      <c r="A14" s="191"/>
      <c r="B14" s="191"/>
      <c r="C14" s="191"/>
      <c r="D14" s="191"/>
      <c r="E14" s="8" t="s">
        <v>12</v>
      </c>
      <c r="F14" s="18">
        <v>6</v>
      </c>
      <c r="G14" s="18">
        <v>7</v>
      </c>
      <c r="H14" s="18">
        <v>6</v>
      </c>
      <c r="I14" s="18">
        <v>6</v>
      </c>
      <c r="J14" s="18">
        <v>7</v>
      </c>
      <c r="K14" s="18">
        <v>4</v>
      </c>
      <c r="L14" s="18">
        <v>6</v>
      </c>
      <c r="M14" s="18">
        <v>6</v>
      </c>
      <c r="N14" s="18">
        <v>5</v>
      </c>
      <c r="O14" s="18">
        <v>6</v>
      </c>
      <c r="P14" s="18">
        <v>6</v>
      </c>
      <c r="Q14" s="18">
        <v>6</v>
      </c>
      <c r="R14" s="18">
        <v>7</v>
      </c>
      <c r="S14" s="18">
        <v>7</v>
      </c>
      <c r="T14" s="18">
        <v>6</v>
      </c>
      <c r="U14" s="18">
        <v>6</v>
      </c>
      <c r="V14" s="18">
        <v>6</v>
      </c>
      <c r="W14" s="18">
        <v>6</v>
      </c>
      <c r="X14" s="18">
        <v>6</v>
      </c>
      <c r="Y14" s="18">
        <v>6</v>
      </c>
      <c r="Z14" s="18"/>
      <c r="AA14" s="18">
        <f t="shared" si="0"/>
        <v>121</v>
      </c>
      <c r="AB14" s="11">
        <v>60.5</v>
      </c>
      <c r="AC14" s="197"/>
      <c r="AD14" s="194"/>
      <c r="AE14" s="194"/>
      <c r="AF14" s="194"/>
      <c r="AG14" s="12" t="b">
        <f>'[4]Przegląd'!F$9</f>
        <v>1</v>
      </c>
      <c r="AH14" s="13">
        <f t="shared" si="1"/>
        <v>0</v>
      </c>
      <c r="AI14" s="13" t="b">
        <f t="shared" si="2"/>
        <v>1</v>
      </c>
      <c r="AJ14" s="3">
        <f t="shared" si="3"/>
        <v>121</v>
      </c>
      <c r="AK14" s="194"/>
      <c r="AL14" s="3" t="b">
        <f>AND(AE14,AG14,AK13,AJ14&gt;0,AI14,AE13)</f>
        <v>1</v>
      </c>
      <c r="AM14" s="14">
        <f t="shared" si="4"/>
        <v>60.5</v>
      </c>
    </row>
    <row r="15" spans="1:39" ht="12.75" customHeight="1">
      <c r="A15" s="191"/>
      <c r="B15" s="191"/>
      <c r="C15" s="191"/>
      <c r="D15" s="191"/>
      <c r="E15" s="8" t="s">
        <v>13</v>
      </c>
      <c r="F15" s="18">
        <v>5</v>
      </c>
      <c r="G15" s="18">
        <v>6</v>
      </c>
      <c r="H15" s="18">
        <v>6</v>
      </c>
      <c r="I15" s="18">
        <v>5</v>
      </c>
      <c r="J15" s="18">
        <v>6</v>
      </c>
      <c r="K15" s="18">
        <v>5</v>
      </c>
      <c r="L15" s="18">
        <v>5</v>
      </c>
      <c r="M15" s="18">
        <v>5</v>
      </c>
      <c r="N15" s="18">
        <v>6</v>
      </c>
      <c r="O15" s="18">
        <v>5</v>
      </c>
      <c r="P15" s="18">
        <v>7</v>
      </c>
      <c r="Q15" s="18">
        <v>6</v>
      </c>
      <c r="R15" s="18">
        <v>6</v>
      </c>
      <c r="S15" s="18">
        <v>7</v>
      </c>
      <c r="T15" s="18">
        <v>6</v>
      </c>
      <c r="U15" s="18">
        <v>6</v>
      </c>
      <c r="V15" s="18">
        <v>5</v>
      </c>
      <c r="W15" s="18">
        <v>6</v>
      </c>
      <c r="X15" s="18">
        <v>5</v>
      </c>
      <c r="Y15" s="18">
        <v>7</v>
      </c>
      <c r="Z15" s="18"/>
      <c r="AA15" s="18">
        <f t="shared" si="0"/>
        <v>115</v>
      </c>
      <c r="AB15" s="11">
        <v>57.5</v>
      </c>
      <c r="AC15" s="198"/>
      <c r="AD15" s="195"/>
      <c r="AE15" s="195"/>
      <c r="AF15" s="195"/>
      <c r="AG15" s="12" t="b">
        <f>'[4]Przegląd'!F$9</f>
        <v>1</v>
      </c>
      <c r="AH15" s="13">
        <f t="shared" si="1"/>
        <v>0</v>
      </c>
      <c r="AI15" s="13" t="b">
        <f t="shared" si="2"/>
        <v>1</v>
      </c>
      <c r="AJ15" s="3">
        <f t="shared" si="3"/>
        <v>115</v>
      </c>
      <c r="AK15" s="195"/>
      <c r="AL15" s="3" t="b">
        <f>AND(AE15,AG15,AK13,AJ15&gt;0,AI15,AE13)</f>
        <v>1</v>
      </c>
      <c r="AM15" s="14">
        <f t="shared" si="4"/>
        <v>57.49999999999999</v>
      </c>
    </row>
    <row r="16" spans="1:39" ht="12.75" customHeight="1">
      <c r="A16" s="191">
        <v>4</v>
      </c>
      <c r="B16" s="191" t="s">
        <v>223</v>
      </c>
      <c r="C16" s="191" t="s">
        <v>173</v>
      </c>
      <c r="D16" s="191" t="s">
        <v>39</v>
      </c>
      <c r="E16" s="8" t="s">
        <v>11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>
        <f t="shared" si="0"/>
      </c>
      <c r="AB16" s="11" t="s">
        <v>43</v>
      </c>
      <c r="AC16" s="196"/>
      <c r="AD16" s="193" t="b">
        <f>ISNUMBER(#REF!)</f>
        <v>0</v>
      </c>
      <c r="AE16" s="193" t="b">
        <f>ISNONTEXT(AC16)</f>
        <v>1</v>
      </c>
      <c r="AF16" s="193" t="b">
        <f>AND('[4]Przegląd'!F10,AE16,(AJ16+AJ17+AJ18)&gt;0,AK16)</f>
        <v>1</v>
      </c>
      <c r="AG16" s="12" t="b">
        <f>'[4]Przegląd'!F$10</f>
        <v>1</v>
      </c>
      <c r="AH16" s="13">
        <f t="shared" si="1"/>
        <v>0</v>
      </c>
      <c r="AI16" s="13" t="b">
        <f t="shared" si="2"/>
        <v>1</v>
      </c>
      <c r="AJ16" s="3">
        <f t="shared" si="3"/>
        <v>0</v>
      </c>
      <c r="AK16" s="193" t="b">
        <f>ISNUMBER(A16)</f>
        <v>1</v>
      </c>
      <c r="AL16" s="3" t="b">
        <f>AND(AE16,AG16,AK16,AJ16&gt;0,AI16,AE16)</f>
        <v>0</v>
      </c>
      <c r="AM16" s="14">
        <f t="shared" si="4"/>
        <v>0</v>
      </c>
    </row>
    <row r="17" spans="1:39" ht="12.75" customHeight="1">
      <c r="A17" s="191"/>
      <c r="B17" s="191"/>
      <c r="C17" s="191"/>
      <c r="D17" s="191"/>
      <c r="E17" s="8" t="s">
        <v>12</v>
      </c>
      <c r="F17" s="18">
        <v>7</v>
      </c>
      <c r="G17" s="18">
        <v>8</v>
      </c>
      <c r="H17" s="18">
        <v>7</v>
      </c>
      <c r="I17" s="18">
        <v>6</v>
      </c>
      <c r="J17" s="18">
        <v>7</v>
      </c>
      <c r="K17" s="18">
        <v>6</v>
      </c>
      <c r="L17" s="18">
        <v>3</v>
      </c>
      <c r="M17" s="18">
        <v>7</v>
      </c>
      <c r="N17" s="18">
        <v>7</v>
      </c>
      <c r="O17" s="18">
        <v>6</v>
      </c>
      <c r="P17" s="18">
        <v>7</v>
      </c>
      <c r="Q17" s="18">
        <v>7</v>
      </c>
      <c r="R17" s="18">
        <v>7</v>
      </c>
      <c r="S17" s="18">
        <v>7</v>
      </c>
      <c r="T17" s="18">
        <v>7</v>
      </c>
      <c r="U17" s="18">
        <v>7</v>
      </c>
      <c r="V17" s="18">
        <v>7</v>
      </c>
      <c r="W17" s="18">
        <v>7</v>
      </c>
      <c r="X17" s="18">
        <v>7</v>
      </c>
      <c r="Y17" s="18">
        <v>7</v>
      </c>
      <c r="Z17" s="18"/>
      <c r="AA17" s="18">
        <f t="shared" si="0"/>
        <v>134</v>
      </c>
      <c r="AB17" s="11">
        <v>67</v>
      </c>
      <c r="AC17" s="197"/>
      <c r="AD17" s="194"/>
      <c r="AE17" s="194"/>
      <c r="AF17" s="194"/>
      <c r="AG17" s="12" t="b">
        <f>'[4]Przegląd'!F$10</f>
        <v>1</v>
      </c>
      <c r="AH17" s="13">
        <f t="shared" si="1"/>
        <v>0</v>
      </c>
      <c r="AI17" s="13" t="b">
        <f t="shared" si="2"/>
        <v>1</v>
      </c>
      <c r="AJ17" s="3">
        <f t="shared" si="3"/>
        <v>134</v>
      </c>
      <c r="AK17" s="194"/>
      <c r="AL17" s="3" t="b">
        <f>AND(AE17,AG17,AK16,AJ17&gt;0,AI17,AE16)</f>
        <v>1</v>
      </c>
      <c r="AM17" s="14">
        <f t="shared" si="4"/>
        <v>67</v>
      </c>
    </row>
    <row r="18" spans="1:39" ht="12.75" customHeight="1">
      <c r="A18" s="191"/>
      <c r="B18" s="191"/>
      <c r="C18" s="191"/>
      <c r="D18" s="191"/>
      <c r="E18" s="8" t="s">
        <v>13</v>
      </c>
      <c r="F18" s="18">
        <v>6</v>
      </c>
      <c r="G18" s="18">
        <v>8</v>
      </c>
      <c r="H18" s="18">
        <v>7</v>
      </c>
      <c r="I18" s="18">
        <v>6</v>
      </c>
      <c r="J18" s="18">
        <v>7</v>
      </c>
      <c r="K18" s="18">
        <v>6</v>
      </c>
      <c r="L18" s="18">
        <v>6</v>
      </c>
      <c r="M18" s="18">
        <v>7</v>
      </c>
      <c r="N18" s="18">
        <v>7</v>
      </c>
      <c r="O18" s="18">
        <v>5</v>
      </c>
      <c r="P18" s="18">
        <v>7</v>
      </c>
      <c r="Q18" s="18">
        <v>7</v>
      </c>
      <c r="R18" s="18">
        <v>8</v>
      </c>
      <c r="S18" s="18">
        <v>7</v>
      </c>
      <c r="T18" s="18">
        <v>6</v>
      </c>
      <c r="U18" s="18">
        <v>7</v>
      </c>
      <c r="V18" s="18">
        <v>6</v>
      </c>
      <c r="W18" s="18">
        <v>8</v>
      </c>
      <c r="X18" s="18">
        <v>7</v>
      </c>
      <c r="Y18" s="18">
        <v>8</v>
      </c>
      <c r="Z18" s="18"/>
      <c r="AA18" s="18">
        <f t="shared" si="0"/>
        <v>136</v>
      </c>
      <c r="AB18" s="11">
        <v>68</v>
      </c>
      <c r="AC18" s="198"/>
      <c r="AD18" s="195"/>
      <c r="AE18" s="195"/>
      <c r="AF18" s="195"/>
      <c r="AG18" s="12" t="b">
        <f>'[4]Przegląd'!F$10</f>
        <v>1</v>
      </c>
      <c r="AH18" s="13">
        <f t="shared" si="1"/>
        <v>0</v>
      </c>
      <c r="AI18" s="13" t="b">
        <f t="shared" si="2"/>
        <v>1</v>
      </c>
      <c r="AJ18" s="3">
        <f t="shared" si="3"/>
        <v>136</v>
      </c>
      <c r="AK18" s="195"/>
      <c r="AL18" s="3" t="b">
        <f>AND(AE18,AG18,AK16,AJ18&gt;0,AI18,AE16)</f>
        <v>1</v>
      </c>
      <c r="AM18" s="14">
        <f t="shared" si="4"/>
        <v>68</v>
      </c>
    </row>
    <row r="19" spans="1:39" ht="12.75" customHeight="1">
      <c r="A19" s="191">
        <v>5</v>
      </c>
      <c r="B19" s="191" t="s">
        <v>224</v>
      </c>
      <c r="C19" s="191" t="s">
        <v>51</v>
      </c>
      <c r="D19" s="191" t="s">
        <v>52</v>
      </c>
      <c r="E19" s="8" t="s">
        <v>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f t="shared" si="0"/>
      </c>
      <c r="AB19" s="11" t="s">
        <v>43</v>
      </c>
      <c r="AC19" s="196"/>
      <c r="AD19" s="193" t="b">
        <f>ISNUMBER(#REF!)</f>
        <v>0</v>
      </c>
      <c r="AE19" s="193" t="b">
        <f>ISNONTEXT(AC19)</f>
        <v>1</v>
      </c>
      <c r="AF19" s="193" t="b">
        <f>AND('[4]Przegląd'!F11,AE19,(AJ19+AJ20+AJ21)&gt;0,AK19)</f>
        <v>1</v>
      </c>
      <c r="AG19" s="12" t="b">
        <f>'[4]Przegląd'!F$11</f>
        <v>1</v>
      </c>
      <c r="AH19" s="13">
        <f t="shared" si="1"/>
        <v>0</v>
      </c>
      <c r="AI19" s="13" t="b">
        <f t="shared" si="2"/>
        <v>1</v>
      </c>
      <c r="AJ19" s="3">
        <f t="shared" si="3"/>
        <v>0</v>
      </c>
      <c r="AK19" s="193" t="b">
        <f>ISNUMBER(A19)</f>
        <v>1</v>
      </c>
      <c r="AL19" s="3" t="b">
        <f>AND(AE19,AG19,AK19,AJ19&gt;0,AI19,AE19)</f>
        <v>0</v>
      </c>
      <c r="AM19" s="14">
        <f t="shared" si="4"/>
        <v>0</v>
      </c>
    </row>
    <row r="20" spans="1:39" ht="12.75" customHeight="1">
      <c r="A20" s="191"/>
      <c r="B20" s="191"/>
      <c r="C20" s="191"/>
      <c r="D20" s="191"/>
      <c r="E20" s="8" t="s">
        <v>12</v>
      </c>
      <c r="F20" s="18">
        <v>6</v>
      </c>
      <c r="G20" s="18">
        <v>7</v>
      </c>
      <c r="H20" s="18">
        <v>6</v>
      </c>
      <c r="I20" s="18">
        <v>6</v>
      </c>
      <c r="J20" s="18">
        <v>7</v>
      </c>
      <c r="K20" s="18">
        <v>5</v>
      </c>
      <c r="L20" s="18">
        <v>5</v>
      </c>
      <c r="M20" s="18">
        <v>6</v>
      </c>
      <c r="N20" s="18">
        <v>6</v>
      </c>
      <c r="O20" s="18">
        <v>6</v>
      </c>
      <c r="P20" s="18">
        <v>6</v>
      </c>
      <c r="Q20" s="18">
        <v>7</v>
      </c>
      <c r="R20" s="18">
        <v>6</v>
      </c>
      <c r="S20" s="18">
        <v>6</v>
      </c>
      <c r="T20" s="18">
        <v>6</v>
      </c>
      <c r="U20" s="18">
        <v>7</v>
      </c>
      <c r="V20" s="18">
        <v>6</v>
      </c>
      <c r="W20" s="18">
        <v>6</v>
      </c>
      <c r="X20" s="18">
        <v>6</v>
      </c>
      <c r="Y20" s="18">
        <v>6</v>
      </c>
      <c r="Z20" s="18"/>
      <c r="AA20" s="18">
        <f t="shared" si="0"/>
        <v>122</v>
      </c>
      <c r="AB20" s="11">
        <v>61</v>
      </c>
      <c r="AC20" s="197"/>
      <c r="AD20" s="194"/>
      <c r="AE20" s="194"/>
      <c r="AF20" s="194"/>
      <c r="AG20" s="12" t="b">
        <f>'[4]Przegląd'!F$11</f>
        <v>1</v>
      </c>
      <c r="AH20" s="13">
        <f t="shared" si="1"/>
        <v>0</v>
      </c>
      <c r="AI20" s="13" t="b">
        <f t="shared" si="2"/>
        <v>1</v>
      </c>
      <c r="AJ20" s="3">
        <f t="shared" si="3"/>
        <v>122</v>
      </c>
      <c r="AK20" s="194"/>
      <c r="AL20" s="3" t="b">
        <f>AND(AE20,AG20,AK19,AJ20&gt;0,AI20,AE19)</f>
        <v>1</v>
      </c>
      <c r="AM20" s="14">
        <f t="shared" si="4"/>
        <v>61</v>
      </c>
    </row>
    <row r="21" spans="1:39" ht="12.75" customHeight="1">
      <c r="A21" s="191"/>
      <c r="B21" s="191"/>
      <c r="C21" s="191"/>
      <c r="D21" s="191"/>
      <c r="E21" s="8" t="s">
        <v>13</v>
      </c>
      <c r="F21" s="18">
        <v>5</v>
      </c>
      <c r="G21" s="18">
        <v>6</v>
      </c>
      <c r="H21" s="18">
        <v>6</v>
      </c>
      <c r="I21" s="18">
        <v>6</v>
      </c>
      <c r="J21" s="18">
        <v>7</v>
      </c>
      <c r="K21" s="18">
        <v>6</v>
      </c>
      <c r="L21" s="18">
        <v>5</v>
      </c>
      <c r="M21" s="18">
        <v>6</v>
      </c>
      <c r="N21" s="18">
        <v>5</v>
      </c>
      <c r="O21" s="18">
        <v>7</v>
      </c>
      <c r="P21" s="18">
        <v>7</v>
      </c>
      <c r="Q21" s="18">
        <v>7</v>
      </c>
      <c r="R21" s="18">
        <v>7</v>
      </c>
      <c r="S21" s="18">
        <v>5</v>
      </c>
      <c r="T21" s="18">
        <v>6</v>
      </c>
      <c r="U21" s="18">
        <v>6</v>
      </c>
      <c r="V21" s="18">
        <v>6</v>
      </c>
      <c r="W21" s="18">
        <v>7</v>
      </c>
      <c r="X21" s="18">
        <v>6</v>
      </c>
      <c r="Y21" s="18">
        <v>7</v>
      </c>
      <c r="Z21" s="18"/>
      <c r="AA21" s="18">
        <f t="shared" si="0"/>
        <v>123</v>
      </c>
      <c r="AB21" s="11">
        <v>61.5</v>
      </c>
      <c r="AC21" s="198"/>
      <c r="AD21" s="195"/>
      <c r="AE21" s="195"/>
      <c r="AF21" s="195"/>
      <c r="AG21" s="12" t="b">
        <f>'[4]Przegląd'!F$11</f>
        <v>1</v>
      </c>
      <c r="AH21" s="13">
        <f t="shared" si="1"/>
        <v>0</v>
      </c>
      <c r="AI21" s="13" t="b">
        <f t="shared" si="2"/>
        <v>1</v>
      </c>
      <c r="AJ21" s="3">
        <f t="shared" si="3"/>
        <v>123</v>
      </c>
      <c r="AK21" s="195"/>
      <c r="AL21" s="3" t="b">
        <f>AND(AE21,AG21,AK19,AJ21&gt;0,AI21,AE19)</f>
        <v>1</v>
      </c>
      <c r="AM21" s="14">
        <f t="shared" si="4"/>
        <v>61.5</v>
      </c>
    </row>
    <row r="22" spans="1:39" ht="12.75" customHeight="1">
      <c r="A22" s="191">
        <v>6</v>
      </c>
      <c r="B22" s="191" t="s">
        <v>225</v>
      </c>
      <c r="C22" s="191" t="s">
        <v>226</v>
      </c>
      <c r="D22" s="191" t="s">
        <v>39</v>
      </c>
      <c r="E22" s="8" t="s">
        <v>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f t="shared" si="0"/>
      </c>
      <c r="AB22" s="11" t="s">
        <v>43</v>
      </c>
      <c r="AC22" s="196"/>
      <c r="AD22" s="193" t="b">
        <f>ISNUMBER(#REF!)</f>
        <v>0</v>
      </c>
      <c r="AE22" s="193" t="b">
        <f>ISNONTEXT(AC22)</f>
        <v>1</v>
      </c>
      <c r="AF22" s="193" t="b">
        <f>AND('[4]Przegląd'!F12,AE22,(AJ22+AJ23+AJ24)&gt;0,AK22)</f>
        <v>1</v>
      </c>
      <c r="AG22" s="12" t="b">
        <f>'[4]Przegląd'!F$12</f>
        <v>1</v>
      </c>
      <c r="AH22" s="13">
        <f t="shared" si="1"/>
        <v>0</v>
      </c>
      <c r="AI22" s="13" t="b">
        <f t="shared" si="2"/>
        <v>1</v>
      </c>
      <c r="AJ22" s="3">
        <f t="shared" si="3"/>
        <v>0</v>
      </c>
      <c r="AK22" s="193" t="b">
        <f>ISNUMBER(A22)</f>
        <v>1</v>
      </c>
      <c r="AL22" s="3" t="b">
        <f>AND(AE22,AG22,AK22,AJ22&gt;0,AI22,AE22)</f>
        <v>0</v>
      </c>
      <c r="AM22" s="14">
        <f t="shared" si="4"/>
        <v>0</v>
      </c>
    </row>
    <row r="23" spans="1:39" ht="12.75" customHeight="1">
      <c r="A23" s="191"/>
      <c r="B23" s="191"/>
      <c r="C23" s="191"/>
      <c r="D23" s="191"/>
      <c r="E23" s="8" t="s">
        <v>12</v>
      </c>
      <c r="F23" s="18">
        <v>6</v>
      </c>
      <c r="G23" s="18">
        <v>5</v>
      </c>
      <c r="H23" s="18">
        <v>5</v>
      </c>
      <c r="I23" s="18">
        <v>5</v>
      </c>
      <c r="J23" s="18">
        <v>6</v>
      </c>
      <c r="K23" s="18">
        <v>5</v>
      </c>
      <c r="L23" s="18">
        <v>6</v>
      </c>
      <c r="M23" s="18">
        <v>5</v>
      </c>
      <c r="N23" s="18">
        <v>6</v>
      </c>
      <c r="O23" s="18">
        <v>6</v>
      </c>
      <c r="P23" s="18">
        <v>6</v>
      </c>
      <c r="Q23" s="18">
        <v>6</v>
      </c>
      <c r="R23" s="18">
        <v>6</v>
      </c>
      <c r="S23" s="18">
        <v>5</v>
      </c>
      <c r="T23" s="18">
        <v>6</v>
      </c>
      <c r="U23" s="18">
        <v>6</v>
      </c>
      <c r="V23" s="18">
        <v>6</v>
      </c>
      <c r="W23" s="18">
        <v>5</v>
      </c>
      <c r="X23" s="18">
        <v>5</v>
      </c>
      <c r="Y23" s="18">
        <v>6</v>
      </c>
      <c r="Z23" s="18"/>
      <c r="AA23" s="18">
        <f t="shared" si="0"/>
        <v>112</v>
      </c>
      <c r="AB23" s="11">
        <v>56</v>
      </c>
      <c r="AC23" s="197"/>
      <c r="AD23" s="194"/>
      <c r="AE23" s="194"/>
      <c r="AF23" s="194"/>
      <c r="AG23" s="12" t="b">
        <f>'[4]Przegląd'!F$12</f>
        <v>1</v>
      </c>
      <c r="AH23" s="13">
        <f t="shared" si="1"/>
        <v>0</v>
      </c>
      <c r="AI23" s="13" t="b">
        <f t="shared" si="2"/>
        <v>1</v>
      </c>
      <c r="AJ23" s="3">
        <f t="shared" si="3"/>
        <v>112</v>
      </c>
      <c r="AK23" s="194"/>
      <c r="AL23" s="3" t="b">
        <f>AND(AE23,AG23,AK22,AJ23&gt;0,AI23,AE22)</f>
        <v>1</v>
      </c>
      <c r="AM23" s="14">
        <f t="shared" si="4"/>
        <v>56.00000000000001</v>
      </c>
    </row>
    <row r="24" spans="1:39" ht="12.75" customHeight="1">
      <c r="A24" s="191"/>
      <c r="B24" s="191"/>
      <c r="C24" s="191"/>
      <c r="D24" s="191"/>
      <c r="E24" s="8" t="s">
        <v>13</v>
      </c>
      <c r="F24" s="18">
        <v>5</v>
      </c>
      <c r="G24" s="18">
        <v>5</v>
      </c>
      <c r="H24" s="18">
        <v>6</v>
      </c>
      <c r="I24" s="18">
        <v>6</v>
      </c>
      <c r="J24" s="18">
        <v>5</v>
      </c>
      <c r="K24" s="18">
        <v>4</v>
      </c>
      <c r="L24" s="18">
        <v>6</v>
      </c>
      <c r="M24" s="18">
        <v>5</v>
      </c>
      <c r="N24" s="18">
        <v>6</v>
      </c>
      <c r="O24" s="18">
        <v>6</v>
      </c>
      <c r="P24" s="18">
        <v>6</v>
      </c>
      <c r="Q24" s="18">
        <v>5</v>
      </c>
      <c r="R24" s="18">
        <v>6</v>
      </c>
      <c r="S24" s="18">
        <v>5</v>
      </c>
      <c r="T24" s="18">
        <v>6</v>
      </c>
      <c r="U24" s="18">
        <v>6</v>
      </c>
      <c r="V24" s="18">
        <v>6</v>
      </c>
      <c r="W24" s="18">
        <v>6</v>
      </c>
      <c r="X24" s="18">
        <v>6</v>
      </c>
      <c r="Y24" s="18">
        <v>6</v>
      </c>
      <c r="Z24" s="18"/>
      <c r="AA24" s="18">
        <f t="shared" si="0"/>
        <v>112</v>
      </c>
      <c r="AB24" s="11">
        <v>56</v>
      </c>
      <c r="AC24" s="198"/>
      <c r="AD24" s="195"/>
      <c r="AE24" s="195"/>
      <c r="AF24" s="195"/>
      <c r="AG24" s="12" t="b">
        <f>'[4]Przegląd'!F$12</f>
        <v>1</v>
      </c>
      <c r="AH24" s="13">
        <f t="shared" si="1"/>
        <v>0</v>
      </c>
      <c r="AI24" s="13" t="b">
        <f t="shared" si="2"/>
        <v>1</v>
      </c>
      <c r="AJ24" s="3">
        <f t="shared" si="3"/>
        <v>112</v>
      </c>
      <c r="AK24" s="195"/>
      <c r="AL24" s="3" t="b">
        <f>AND(AE24,AG24,AK22,AJ24&gt;0,AI24,AE22)</f>
        <v>1</v>
      </c>
      <c r="AM24" s="14">
        <f t="shared" si="4"/>
        <v>56.00000000000001</v>
      </c>
    </row>
    <row r="25" spans="1:39" ht="12.75" customHeight="1">
      <c r="A25" s="191">
        <v>7</v>
      </c>
      <c r="B25" s="191" t="s">
        <v>227</v>
      </c>
      <c r="C25" s="191" t="s">
        <v>228</v>
      </c>
      <c r="D25" s="191" t="s">
        <v>39</v>
      </c>
      <c r="E25" s="8" t="s">
        <v>11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>
        <f t="shared" si="0"/>
      </c>
      <c r="AB25" s="11" t="s">
        <v>43</v>
      </c>
      <c r="AC25" s="196"/>
      <c r="AD25" s="193" t="b">
        <f>ISNUMBER(#REF!)</f>
        <v>0</v>
      </c>
      <c r="AE25" s="193" t="b">
        <f>ISNONTEXT(AC25)</f>
        <v>1</v>
      </c>
      <c r="AF25" s="193" t="b">
        <f>AND('[4]Przegląd'!F13,AE25,(AJ25+AJ26+AJ27)&gt;0,AK25)</f>
        <v>1</v>
      </c>
      <c r="AG25" s="12" t="b">
        <f>'[4]Przegląd'!F$13</f>
        <v>1</v>
      </c>
      <c r="AH25" s="13">
        <f t="shared" si="1"/>
        <v>0</v>
      </c>
      <c r="AI25" s="13" t="b">
        <f t="shared" si="2"/>
        <v>1</v>
      </c>
      <c r="AJ25" s="3">
        <f t="shared" si="3"/>
        <v>0</v>
      </c>
      <c r="AK25" s="193" t="b">
        <f>ISNUMBER(A25)</f>
        <v>1</v>
      </c>
      <c r="AL25" s="3" t="b">
        <f>AND(AE25,AG25,AK25,AJ25&gt;0,AI25,AE25)</f>
        <v>0</v>
      </c>
      <c r="AM25" s="14">
        <f t="shared" si="4"/>
        <v>0</v>
      </c>
    </row>
    <row r="26" spans="1:39" ht="12.75" customHeight="1">
      <c r="A26" s="191"/>
      <c r="B26" s="191"/>
      <c r="C26" s="191"/>
      <c r="D26" s="191"/>
      <c r="E26" s="8" t="s">
        <v>12</v>
      </c>
      <c r="F26" s="18">
        <v>6</v>
      </c>
      <c r="G26" s="18">
        <v>6</v>
      </c>
      <c r="H26" s="18">
        <v>5</v>
      </c>
      <c r="I26" s="18">
        <v>6</v>
      </c>
      <c r="J26" s="18">
        <v>5</v>
      </c>
      <c r="K26" s="18">
        <v>6</v>
      </c>
      <c r="L26" s="18">
        <v>6</v>
      </c>
      <c r="M26" s="18">
        <v>6</v>
      </c>
      <c r="N26" s="18">
        <v>6</v>
      </c>
      <c r="O26" s="18">
        <v>5</v>
      </c>
      <c r="P26" s="18">
        <v>6</v>
      </c>
      <c r="Q26" s="18">
        <v>5</v>
      </c>
      <c r="R26" s="18">
        <v>6</v>
      </c>
      <c r="S26" s="18">
        <v>5</v>
      </c>
      <c r="T26" s="18">
        <v>6</v>
      </c>
      <c r="U26" s="18">
        <v>6</v>
      </c>
      <c r="V26" s="18">
        <v>5</v>
      </c>
      <c r="W26" s="18">
        <v>5</v>
      </c>
      <c r="X26" s="18">
        <v>6</v>
      </c>
      <c r="Y26" s="18">
        <v>6</v>
      </c>
      <c r="Z26" s="18"/>
      <c r="AA26" s="18">
        <f t="shared" si="0"/>
        <v>113</v>
      </c>
      <c r="AB26" s="11">
        <v>56.5</v>
      </c>
      <c r="AC26" s="197"/>
      <c r="AD26" s="194"/>
      <c r="AE26" s="194"/>
      <c r="AF26" s="194"/>
      <c r="AG26" s="12" t="b">
        <f>'[4]Przegląd'!F$13</f>
        <v>1</v>
      </c>
      <c r="AH26" s="13">
        <f t="shared" si="1"/>
        <v>0</v>
      </c>
      <c r="AI26" s="13" t="b">
        <f t="shared" si="2"/>
        <v>1</v>
      </c>
      <c r="AJ26" s="3">
        <f t="shared" si="3"/>
        <v>113</v>
      </c>
      <c r="AK26" s="194"/>
      <c r="AL26" s="3" t="b">
        <f>AND(AE26,AG26,AK25,AJ26&gt;0,AI26,AE25)</f>
        <v>1</v>
      </c>
      <c r="AM26" s="14">
        <f t="shared" si="4"/>
        <v>56.49999999999999</v>
      </c>
    </row>
    <row r="27" spans="1:39" ht="12.75" customHeight="1">
      <c r="A27" s="191"/>
      <c r="B27" s="191"/>
      <c r="C27" s="191"/>
      <c r="D27" s="191"/>
      <c r="E27" s="8" t="s">
        <v>13</v>
      </c>
      <c r="F27" s="18">
        <v>5</v>
      </c>
      <c r="G27" s="18">
        <v>5</v>
      </c>
      <c r="H27" s="18">
        <v>6</v>
      </c>
      <c r="I27" s="18">
        <v>6</v>
      </c>
      <c r="J27" s="18">
        <v>5</v>
      </c>
      <c r="K27" s="18">
        <v>6</v>
      </c>
      <c r="L27" s="18">
        <v>7</v>
      </c>
      <c r="M27" s="18">
        <v>5</v>
      </c>
      <c r="N27" s="18">
        <v>6</v>
      </c>
      <c r="O27" s="18">
        <v>6</v>
      </c>
      <c r="P27" s="18">
        <v>6</v>
      </c>
      <c r="Q27" s="18">
        <v>6</v>
      </c>
      <c r="R27" s="18">
        <v>6</v>
      </c>
      <c r="S27" s="18">
        <v>5</v>
      </c>
      <c r="T27" s="18">
        <v>5</v>
      </c>
      <c r="U27" s="18">
        <v>7</v>
      </c>
      <c r="V27" s="18">
        <v>5</v>
      </c>
      <c r="W27" s="18">
        <v>6</v>
      </c>
      <c r="X27" s="18">
        <v>5</v>
      </c>
      <c r="Y27" s="18">
        <v>7</v>
      </c>
      <c r="Z27" s="18"/>
      <c r="AA27" s="18">
        <f t="shared" si="0"/>
        <v>115</v>
      </c>
      <c r="AB27" s="11">
        <v>57.5</v>
      </c>
      <c r="AC27" s="198"/>
      <c r="AD27" s="195"/>
      <c r="AE27" s="195"/>
      <c r="AF27" s="195"/>
      <c r="AG27" s="12" t="b">
        <f>'[4]Przegląd'!F$13</f>
        <v>1</v>
      </c>
      <c r="AH27" s="13">
        <f t="shared" si="1"/>
        <v>0</v>
      </c>
      <c r="AI27" s="13" t="b">
        <f t="shared" si="2"/>
        <v>1</v>
      </c>
      <c r="AJ27" s="3">
        <f t="shared" si="3"/>
        <v>115</v>
      </c>
      <c r="AK27" s="195"/>
      <c r="AL27" s="3" t="b">
        <f>AND(AE27,AG27,AK25,AJ27&gt;0,AI27,AE25)</f>
        <v>1</v>
      </c>
      <c r="AM27" s="14">
        <f t="shared" si="4"/>
        <v>57.49999999999999</v>
      </c>
    </row>
    <row r="28" spans="1:39" ht="12.75" customHeight="1">
      <c r="A28" s="191">
        <v>8</v>
      </c>
      <c r="B28" s="191" t="s">
        <v>229</v>
      </c>
      <c r="C28" s="191" t="s">
        <v>230</v>
      </c>
      <c r="D28" s="191" t="s">
        <v>39</v>
      </c>
      <c r="E28" s="8" t="s">
        <v>11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f t="shared" si="0"/>
      </c>
      <c r="AB28" s="11" t="s">
        <v>43</v>
      </c>
      <c r="AC28" s="196"/>
      <c r="AD28" s="193" t="b">
        <f>ISNUMBER(#REF!)</f>
        <v>0</v>
      </c>
      <c r="AE28" s="193" t="b">
        <f>ISNONTEXT(AC28)</f>
        <v>1</v>
      </c>
      <c r="AF28" s="193" t="b">
        <f>AND('[4]Przegląd'!F14,AE28,(AJ28+AJ29+AJ30)&gt;0,AK28)</f>
        <v>1</v>
      </c>
      <c r="AG28" s="12" t="b">
        <f>'[4]Przegląd'!F$14</f>
        <v>1</v>
      </c>
      <c r="AH28" s="13">
        <f t="shared" si="1"/>
        <v>0</v>
      </c>
      <c r="AI28" s="13" t="b">
        <f t="shared" si="2"/>
        <v>1</v>
      </c>
      <c r="AJ28" s="3">
        <f t="shared" si="3"/>
        <v>0</v>
      </c>
      <c r="AK28" s="193" t="b">
        <f>ISNUMBER(A28)</f>
        <v>1</v>
      </c>
      <c r="AL28" s="3" t="b">
        <f>AND(AE28,AG28,AK28,AJ28&gt;0,AI28,AE28)</f>
        <v>0</v>
      </c>
      <c r="AM28" s="14">
        <f t="shared" si="4"/>
        <v>0</v>
      </c>
    </row>
    <row r="29" spans="1:39" ht="12.75" customHeight="1">
      <c r="A29" s="191"/>
      <c r="B29" s="191"/>
      <c r="C29" s="191"/>
      <c r="D29" s="191"/>
      <c r="E29" s="8" t="s">
        <v>12</v>
      </c>
      <c r="F29" s="18">
        <v>6</v>
      </c>
      <c r="G29" s="18">
        <v>7</v>
      </c>
      <c r="H29" s="18">
        <v>5</v>
      </c>
      <c r="I29" s="18">
        <v>6</v>
      </c>
      <c r="J29" s="18">
        <v>7</v>
      </c>
      <c r="K29" s="18">
        <v>5</v>
      </c>
      <c r="L29" s="18">
        <v>6</v>
      </c>
      <c r="M29" s="18">
        <v>6</v>
      </c>
      <c r="N29" s="18">
        <v>5</v>
      </c>
      <c r="O29" s="18">
        <v>6</v>
      </c>
      <c r="P29" s="18">
        <v>6</v>
      </c>
      <c r="Q29" s="18">
        <v>6</v>
      </c>
      <c r="R29" s="18">
        <v>6</v>
      </c>
      <c r="S29" s="18">
        <v>6</v>
      </c>
      <c r="T29" s="18">
        <v>6</v>
      </c>
      <c r="U29" s="18">
        <v>6</v>
      </c>
      <c r="V29" s="18">
        <v>6</v>
      </c>
      <c r="W29" s="18">
        <v>6</v>
      </c>
      <c r="X29" s="18">
        <v>6</v>
      </c>
      <c r="Y29" s="18">
        <v>6</v>
      </c>
      <c r="Z29" s="18"/>
      <c r="AA29" s="18">
        <f t="shared" si="0"/>
        <v>119</v>
      </c>
      <c r="AB29" s="11">
        <v>59.5</v>
      </c>
      <c r="AC29" s="197"/>
      <c r="AD29" s="194"/>
      <c r="AE29" s="194"/>
      <c r="AF29" s="194"/>
      <c r="AG29" s="12" t="b">
        <f>'[4]Przegląd'!F$14</f>
        <v>1</v>
      </c>
      <c r="AH29" s="13">
        <f t="shared" si="1"/>
        <v>0</v>
      </c>
      <c r="AI29" s="13" t="b">
        <f t="shared" si="2"/>
        <v>1</v>
      </c>
      <c r="AJ29" s="3">
        <f t="shared" si="3"/>
        <v>119</v>
      </c>
      <c r="AK29" s="194"/>
      <c r="AL29" s="3" t="b">
        <f>AND(AE29,AG29,AK28,AJ29&gt;0,AI29,AE28)</f>
        <v>1</v>
      </c>
      <c r="AM29" s="14">
        <f t="shared" si="4"/>
        <v>59.5</v>
      </c>
    </row>
    <row r="30" spans="1:39" ht="12.75" customHeight="1">
      <c r="A30" s="191"/>
      <c r="B30" s="191"/>
      <c r="C30" s="191"/>
      <c r="D30" s="191"/>
      <c r="E30" s="8" t="s">
        <v>13</v>
      </c>
      <c r="F30" s="18">
        <v>6</v>
      </c>
      <c r="G30" s="18">
        <v>6</v>
      </c>
      <c r="H30" s="18">
        <v>4</v>
      </c>
      <c r="I30" s="18">
        <v>7</v>
      </c>
      <c r="J30" s="18">
        <v>6</v>
      </c>
      <c r="K30" s="18">
        <v>5</v>
      </c>
      <c r="L30" s="18">
        <v>6</v>
      </c>
      <c r="M30" s="18">
        <v>7</v>
      </c>
      <c r="N30" s="18">
        <v>5</v>
      </c>
      <c r="O30" s="18">
        <v>8</v>
      </c>
      <c r="P30" s="18">
        <v>7</v>
      </c>
      <c r="Q30" s="18">
        <v>6</v>
      </c>
      <c r="R30" s="18">
        <v>7</v>
      </c>
      <c r="S30" s="18">
        <v>7</v>
      </c>
      <c r="T30" s="18">
        <v>6</v>
      </c>
      <c r="U30" s="18">
        <v>7</v>
      </c>
      <c r="V30" s="18">
        <v>7</v>
      </c>
      <c r="W30" s="18">
        <v>8</v>
      </c>
      <c r="X30" s="18">
        <v>6</v>
      </c>
      <c r="Y30" s="18">
        <v>7</v>
      </c>
      <c r="Z30" s="18"/>
      <c r="AA30" s="18">
        <f t="shared" si="0"/>
        <v>128</v>
      </c>
      <c r="AB30" s="11">
        <v>64</v>
      </c>
      <c r="AC30" s="198"/>
      <c r="AD30" s="195"/>
      <c r="AE30" s="195"/>
      <c r="AF30" s="195"/>
      <c r="AG30" s="12" t="b">
        <f>'[4]Przegląd'!F$14</f>
        <v>1</v>
      </c>
      <c r="AH30" s="13">
        <f t="shared" si="1"/>
        <v>0</v>
      </c>
      <c r="AI30" s="13" t="b">
        <f t="shared" si="2"/>
        <v>1</v>
      </c>
      <c r="AJ30" s="3">
        <f t="shared" si="3"/>
        <v>128</v>
      </c>
      <c r="AK30" s="195"/>
      <c r="AL30" s="3" t="b">
        <f>AND(AE30,AG30,AK28,AJ30&gt;0,AI30,AE28)</f>
        <v>1</v>
      </c>
      <c r="AM30" s="14">
        <f t="shared" si="4"/>
        <v>64</v>
      </c>
    </row>
    <row r="31" spans="1:39" ht="12.75" customHeight="1">
      <c r="A31" s="191">
        <v>9</v>
      </c>
      <c r="B31" s="191" t="s">
        <v>231</v>
      </c>
      <c r="C31" s="191" t="s">
        <v>232</v>
      </c>
      <c r="D31" s="191" t="s">
        <v>168</v>
      </c>
      <c r="E31" s="8" t="s">
        <v>11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 t="shared" si="0"/>
      </c>
      <c r="AB31" s="11" t="s">
        <v>43</v>
      </c>
      <c r="AC31" s="196"/>
      <c r="AD31" s="193" t="b">
        <f>ISNUMBER(#REF!)</f>
        <v>0</v>
      </c>
      <c r="AE31" s="193" t="b">
        <f>ISNONTEXT(AC31)</f>
        <v>1</v>
      </c>
      <c r="AF31" s="193" t="b">
        <f>AND('[4]Przegląd'!F15,AE31,(AJ31+AJ32+AJ33)&gt;0,AK31)</f>
        <v>1</v>
      </c>
      <c r="AG31" s="12" t="b">
        <f>'[4]Przegląd'!F$15</f>
        <v>1</v>
      </c>
      <c r="AH31" s="13">
        <f t="shared" si="1"/>
        <v>0</v>
      </c>
      <c r="AI31" s="13" t="b">
        <f t="shared" si="2"/>
        <v>1</v>
      </c>
      <c r="AJ31" s="3">
        <f t="shared" si="3"/>
        <v>0</v>
      </c>
      <c r="AK31" s="193" t="b">
        <f>ISNUMBER(A31)</f>
        <v>1</v>
      </c>
      <c r="AL31" s="3" t="b">
        <f>AND(AE31,AG31,AK31,AJ31&gt;0,AI31,AE31)</f>
        <v>0</v>
      </c>
      <c r="AM31" s="14">
        <f t="shared" si="4"/>
        <v>0</v>
      </c>
    </row>
    <row r="32" spans="1:39" ht="12.75" customHeight="1">
      <c r="A32" s="191"/>
      <c r="B32" s="191"/>
      <c r="C32" s="191"/>
      <c r="D32" s="191"/>
      <c r="E32" s="8" t="s">
        <v>12</v>
      </c>
      <c r="F32" s="18">
        <v>6</v>
      </c>
      <c r="G32" s="18">
        <v>7</v>
      </c>
      <c r="H32" s="18">
        <v>5</v>
      </c>
      <c r="I32" s="18">
        <v>6</v>
      </c>
      <c r="J32" s="18">
        <v>6</v>
      </c>
      <c r="K32" s="18">
        <v>6</v>
      </c>
      <c r="L32" s="18">
        <v>6</v>
      </c>
      <c r="M32" s="18">
        <v>6</v>
      </c>
      <c r="N32" s="18">
        <v>6</v>
      </c>
      <c r="O32" s="18">
        <v>5</v>
      </c>
      <c r="P32" s="18">
        <v>6</v>
      </c>
      <c r="Q32" s="18">
        <v>6</v>
      </c>
      <c r="R32" s="18">
        <v>6</v>
      </c>
      <c r="S32" s="18">
        <v>5</v>
      </c>
      <c r="T32" s="18">
        <v>5</v>
      </c>
      <c r="U32" s="18">
        <v>5</v>
      </c>
      <c r="V32" s="18">
        <v>5</v>
      </c>
      <c r="W32" s="18">
        <v>6</v>
      </c>
      <c r="X32" s="18">
        <v>6</v>
      </c>
      <c r="Y32" s="18">
        <v>6</v>
      </c>
      <c r="Z32" s="18"/>
      <c r="AA32" s="18">
        <f t="shared" si="0"/>
        <v>115</v>
      </c>
      <c r="AB32" s="11">
        <v>57.5</v>
      </c>
      <c r="AC32" s="197"/>
      <c r="AD32" s="194"/>
      <c r="AE32" s="194"/>
      <c r="AF32" s="194"/>
      <c r="AG32" s="12" t="b">
        <f>'[4]Przegląd'!F$15</f>
        <v>1</v>
      </c>
      <c r="AH32" s="13">
        <f t="shared" si="1"/>
        <v>0</v>
      </c>
      <c r="AI32" s="13" t="b">
        <f t="shared" si="2"/>
        <v>1</v>
      </c>
      <c r="AJ32" s="3">
        <f t="shared" si="3"/>
        <v>115</v>
      </c>
      <c r="AK32" s="194"/>
      <c r="AL32" s="3" t="b">
        <f>AND(AE32,AG32,AK31,AJ32&gt;0,AI32,AE31)</f>
        <v>1</v>
      </c>
      <c r="AM32" s="14">
        <f t="shared" si="4"/>
        <v>57.49999999999999</v>
      </c>
    </row>
    <row r="33" spans="1:39" ht="12.75" customHeight="1">
      <c r="A33" s="191"/>
      <c r="B33" s="191"/>
      <c r="C33" s="191"/>
      <c r="D33" s="191"/>
      <c r="E33" s="8" t="s">
        <v>13</v>
      </c>
      <c r="F33" s="18">
        <v>6</v>
      </c>
      <c r="G33" s="18">
        <v>6</v>
      </c>
      <c r="H33" s="18">
        <v>5</v>
      </c>
      <c r="I33" s="18">
        <v>6</v>
      </c>
      <c r="J33" s="18">
        <v>6</v>
      </c>
      <c r="K33" s="18">
        <v>7</v>
      </c>
      <c r="L33" s="18">
        <v>6</v>
      </c>
      <c r="M33" s="18">
        <v>5</v>
      </c>
      <c r="N33" s="18">
        <v>6</v>
      </c>
      <c r="O33" s="18">
        <v>6</v>
      </c>
      <c r="P33" s="18">
        <v>6</v>
      </c>
      <c r="Q33" s="18">
        <v>5</v>
      </c>
      <c r="R33" s="18">
        <v>5</v>
      </c>
      <c r="S33" s="18">
        <v>5</v>
      </c>
      <c r="T33" s="18">
        <v>7</v>
      </c>
      <c r="U33" s="18">
        <v>6</v>
      </c>
      <c r="V33" s="18">
        <v>6</v>
      </c>
      <c r="W33" s="18">
        <v>7</v>
      </c>
      <c r="X33" s="18">
        <v>6</v>
      </c>
      <c r="Y33" s="18">
        <v>7</v>
      </c>
      <c r="Z33" s="18"/>
      <c r="AA33" s="18">
        <f t="shared" si="0"/>
        <v>119</v>
      </c>
      <c r="AB33" s="11">
        <v>59.5</v>
      </c>
      <c r="AC33" s="198"/>
      <c r="AD33" s="195"/>
      <c r="AE33" s="195"/>
      <c r="AF33" s="195"/>
      <c r="AG33" s="12" t="b">
        <f>'[4]Przegląd'!F$15</f>
        <v>1</v>
      </c>
      <c r="AH33" s="13">
        <f t="shared" si="1"/>
        <v>0</v>
      </c>
      <c r="AI33" s="13" t="b">
        <f t="shared" si="2"/>
        <v>1</v>
      </c>
      <c r="AJ33" s="3">
        <f t="shared" si="3"/>
        <v>119</v>
      </c>
      <c r="AK33" s="195"/>
      <c r="AL33" s="3" t="b">
        <f>AND(AE33,AG33,AK31,AJ33&gt;0,AI33,AE31)</f>
        <v>1</v>
      </c>
      <c r="AM33" s="14">
        <f t="shared" si="4"/>
        <v>59.5</v>
      </c>
    </row>
    <row r="34" spans="1:39" ht="12.75" customHeight="1">
      <c r="A34" s="191">
        <v>10</v>
      </c>
      <c r="B34" s="191" t="s">
        <v>233</v>
      </c>
      <c r="C34" s="191" t="s">
        <v>35</v>
      </c>
      <c r="D34" s="191" t="s">
        <v>36</v>
      </c>
      <c r="E34" s="8" t="s">
        <v>11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 t="shared" si="0"/>
      </c>
      <c r="AB34" s="11" t="s">
        <v>43</v>
      </c>
      <c r="AC34" s="196"/>
      <c r="AD34" s="193" t="b">
        <f>ISNUMBER(#REF!)</f>
        <v>0</v>
      </c>
      <c r="AE34" s="193" t="b">
        <f>ISNONTEXT(AC34)</f>
        <v>1</v>
      </c>
      <c r="AF34" s="193" t="b">
        <f>AND('[4]Przegląd'!F16,AE34,(AJ34+AJ35+AJ36)&gt;0,AK34)</f>
        <v>1</v>
      </c>
      <c r="AG34" s="12" t="b">
        <f>'[4]Przegląd'!F$16</f>
        <v>1</v>
      </c>
      <c r="AH34" s="13">
        <f t="shared" si="1"/>
        <v>0</v>
      </c>
      <c r="AI34" s="13" t="b">
        <f t="shared" si="2"/>
        <v>1</v>
      </c>
      <c r="AJ34" s="3">
        <f t="shared" si="3"/>
        <v>0</v>
      </c>
      <c r="AK34" s="193" t="b">
        <f>ISNUMBER(A34)</f>
        <v>1</v>
      </c>
      <c r="AL34" s="3" t="b">
        <f>AND(AE34,AG34,AK34,AJ34&gt;0,AI34,AE34)</f>
        <v>0</v>
      </c>
      <c r="AM34" s="14">
        <f t="shared" si="4"/>
        <v>0</v>
      </c>
    </row>
    <row r="35" spans="1:39" ht="12.75" customHeight="1">
      <c r="A35" s="191"/>
      <c r="B35" s="191"/>
      <c r="C35" s="191"/>
      <c r="D35" s="191"/>
      <c r="E35" s="8" t="s">
        <v>12</v>
      </c>
      <c r="F35" s="18">
        <v>6</v>
      </c>
      <c r="G35" s="18">
        <v>6</v>
      </c>
      <c r="H35" s="18">
        <v>6</v>
      </c>
      <c r="I35" s="18">
        <v>6</v>
      </c>
      <c r="J35" s="18">
        <v>7</v>
      </c>
      <c r="K35" s="18">
        <v>5</v>
      </c>
      <c r="L35" s="18">
        <v>6</v>
      </c>
      <c r="M35" s="18">
        <v>6</v>
      </c>
      <c r="N35" s="18">
        <v>6</v>
      </c>
      <c r="O35" s="18">
        <v>6</v>
      </c>
      <c r="P35" s="18">
        <v>6</v>
      </c>
      <c r="Q35" s="18">
        <v>6</v>
      </c>
      <c r="R35" s="18">
        <v>6</v>
      </c>
      <c r="S35" s="18">
        <v>7</v>
      </c>
      <c r="T35" s="18">
        <v>6</v>
      </c>
      <c r="U35" s="18">
        <v>6</v>
      </c>
      <c r="V35" s="18">
        <v>6</v>
      </c>
      <c r="W35" s="18">
        <v>6</v>
      </c>
      <c r="X35" s="18">
        <v>6</v>
      </c>
      <c r="Y35" s="18">
        <v>6</v>
      </c>
      <c r="Z35" s="18"/>
      <c r="AA35" s="18">
        <f t="shared" si="0"/>
        <v>121</v>
      </c>
      <c r="AB35" s="11">
        <v>60.5</v>
      </c>
      <c r="AC35" s="197"/>
      <c r="AD35" s="194"/>
      <c r="AE35" s="194"/>
      <c r="AF35" s="194"/>
      <c r="AG35" s="12" t="b">
        <f>'[4]Przegląd'!F$16</f>
        <v>1</v>
      </c>
      <c r="AH35" s="13">
        <f t="shared" si="1"/>
        <v>0</v>
      </c>
      <c r="AI35" s="13" t="b">
        <f t="shared" si="2"/>
        <v>1</v>
      </c>
      <c r="AJ35" s="3">
        <f t="shared" si="3"/>
        <v>121</v>
      </c>
      <c r="AK35" s="194"/>
      <c r="AL35" s="3" t="b">
        <f>AND(AE35,AG35,AK34,AJ35&gt;0,AI35,AE34)</f>
        <v>1</v>
      </c>
      <c r="AM35" s="14">
        <f t="shared" si="4"/>
        <v>60.5</v>
      </c>
    </row>
    <row r="36" spans="1:39" ht="12.75" customHeight="1">
      <c r="A36" s="191"/>
      <c r="B36" s="191"/>
      <c r="C36" s="191"/>
      <c r="D36" s="191"/>
      <c r="E36" s="8" t="s">
        <v>13</v>
      </c>
      <c r="F36" s="18">
        <v>5</v>
      </c>
      <c r="G36" s="18">
        <v>7</v>
      </c>
      <c r="H36" s="18">
        <v>6</v>
      </c>
      <c r="I36" s="18">
        <v>6</v>
      </c>
      <c r="J36" s="18">
        <v>6</v>
      </c>
      <c r="K36" s="18">
        <v>6</v>
      </c>
      <c r="L36" s="18">
        <v>5</v>
      </c>
      <c r="M36" s="18">
        <v>5</v>
      </c>
      <c r="N36" s="18">
        <v>5</v>
      </c>
      <c r="O36" s="18">
        <v>5</v>
      </c>
      <c r="P36" s="18">
        <v>5</v>
      </c>
      <c r="Q36" s="18">
        <v>6</v>
      </c>
      <c r="R36" s="18">
        <v>6</v>
      </c>
      <c r="S36" s="18">
        <v>5</v>
      </c>
      <c r="T36" s="18">
        <v>6</v>
      </c>
      <c r="U36" s="18">
        <v>5</v>
      </c>
      <c r="V36" s="18">
        <v>5</v>
      </c>
      <c r="W36" s="18">
        <v>6</v>
      </c>
      <c r="X36" s="18">
        <v>6</v>
      </c>
      <c r="Y36" s="18">
        <v>7</v>
      </c>
      <c r="Z36" s="18"/>
      <c r="AA36" s="18">
        <f t="shared" si="0"/>
        <v>113</v>
      </c>
      <c r="AB36" s="11">
        <v>56.5</v>
      </c>
      <c r="AC36" s="198"/>
      <c r="AD36" s="195"/>
      <c r="AE36" s="195"/>
      <c r="AF36" s="195"/>
      <c r="AG36" s="12" t="b">
        <f>'[4]Przegląd'!F$16</f>
        <v>1</v>
      </c>
      <c r="AH36" s="13">
        <f t="shared" si="1"/>
        <v>0</v>
      </c>
      <c r="AI36" s="13" t="b">
        <f t="shared" si="2"/>
        <v>1</v>
      </c>
      <c r="AJ36" s="3">
        <f t="shared" si="3"/>
        <v>113</v>
      </c>
      <c r="AK36" s="195"/>
      <c r="AL36" s="3" t="b">
        <f>AND(AE36,AG36,AK34,AJ36&gt;0,AI36,AE34)</f>
        <v>1</v>
      </c>
      <c r="AM36" s="14">
        <f t="shared" si="4"/>
        <v>56.49999999999999</v>
      </c>
    </row>
    <row r="37" spans="1:39" ht="12.75" customHeight="1">
      <c r="A37" s="191">
        <v>11</v>
      </c>
      <c r="B37" s="191" t="s">
        <v>234</v>
      </c>
      <c r="C37" s="191" t="s">
        <v>235</v>
      </c>
      <c r="D37" s="191" t="s">
        <v>190</v>
      </c>
      <c r="E37" s="8" t="s">
        <v>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>
        <f t="shared" si="0"/>
      </c>
      <c r="AB37" s="11" t="s">
        <v>43</v>
      </c>
      <c r="AC37" s="196"/>
      <c r="AD37" s="193" t="b">
        <f>ISNUMBER(#REF!)</f>
        <v>0</v>
      </c>
      <c r="AE37" s="193" t="b">
        <f>ISNONTEXT(AC37)</f>
        <v>1</v>
      </c>
      <c r="AF37" s="193" t="b">
        <f>AND('[4]Przegląd'!F17,AE37,(AJ37+AJ38+AJ39)&gt;0,AK37)</f>
        <v>1</v>
      </c>
      <c r="AG37" s="12" t="b">
        <f>'[4]Przegląd'!F$17</f>
        <v>1</v>
      </c>
      <c r="AH37" s="13">
        <f t="shared" si="1"/>
        <v>0</v>
      </c>
      <c r="AI37" s="13" t="b">
        <f t="shared" si="2"/>
        <v>1</v>
      </c>
      <c r="AJ37" s="3">
        <f t="shared" si="3"/>
        <v>0</v>
      </c>
      <c r="AK37" s="193" t="b">
        <f>ISNUMBER(A37)</f>
        <v>1</v>
      </c>
      <c r="AL37" s="3" t="b">
        <f>AND(AE37,AG37,AK37,AJ37&gt;0,AI37,AE37)</f>
        <v>0</v>
      </c>
      <c r="AM37" s="14">
        <f t="shared" si="4"/>
        <v>0</v>
      </c>
    </row>
    <row r="38" spans="1:39" ht="12.75" customHeight="1">
      <c r="A38" s="191"/>
      <c r="B38" s="191"/>
      <c r="C38" s="191"/>
      <c r="D38" s="191"/>
      <c r="E38" s="8" t="s">
        <v>12</v>
      </c>
      <c r="F38" s="18">
        <v>6</v>
      </c>
      <c r="G38" s="18">
        <v>6</v>
      </c>
      <c r="H38" s="18">
        <v>6</v>
      </c>
      <c r="I38" s="18">
        <v>5</v>
      </c>
      <c r="J38" s="18">
        <v>6</v>
      </c>
      <c r="K38" s="18">
        <v>6</v>
      </c>
      <c r="L38" s="18">
        <v>6</v>
      </c>
      <c r="M38" s="18">
        <v>5</v>
      </c>
      <c r="N38" s="18">
        <v>6</v>
      </c>
      <c r="O38" s="18">
        <v>5</v>
      </c>
      <c r="P38" s="18">
        <v>6</v>
      </c>
      <c r="Q38" s="18">
        <v>6</v>
      </c>
      <c r="R38" s="18">
        <v>6</v>
      </c>
      <c r="S38" s="18">
        <v>6</v>
      </c>
      <c r="T38" s="18">
        <v>6</v>
      </c>
      <c r="U38" s="18">
        <v>5</v>
      </c>
      <c r="V38" s="18">
        <v>5</v>
      </c>
      <c r="W38" s="18">
        <v>6</v>
      </c>
      <c r="X38" s="18">
        <v>6</v>
      </c>
      <c r="Y38" s="18">
        <v>6</v>
      </c>
      <c r="Z38" s="18"/>
      <c r="AA38" s="18">
        <f t="shared" si="0"/>
        <v>115</v>
      </c>
      <c r="AB38" s="11">
        <v>57.5</v>
      </c>
      <c r="AC38" s="197"/>
      <c r="AD38" s="194"/>
      <c r="AE38" s="194"/>
      <c r="AF38" s="194"/>
      <c r="AG38" s="12" t="b">
        <f>'[4]Przegląd'!F$17</f>
        <v>1</v>
      </c>
      <c r="AH38" s="13">
        <f t="shared" si="1"/>
        <v>0</v>
      </c>
      <c r="AI38" s="13" t="b">
        <f t="shared" si="2"/>
        <v>1</v>
      </c>
      <c r="AJ38" s="3">
        <f t="shared" si="3"/>
        <v>115</v>
      </c>
      <c r="AK38" s="194"/>
      <c r="AL38" s="3" t="b">
        <f>AND(AE38,AG38,AK37,AJ38&gt;0,AI38,AE37)</f>
        <v>1</v>
      </c>
      <c r="AM38" s="14">
        <f t="shared" si="4"/>
        <v>57.49999999999999</v>
      </c>
    </row>
    <row r="39" spans="1:39" ht="12.75" customHeight="1">
      <c r="A39" s="191"/>
      <c r="B39" s="191"/>
      <c r="C39" s="191"/>
      <c r="D39" s="191"/>
      <c r="E39" s="8" t="s">
        <v>13</v>
      </c>
      <c r="F39" s="18">
        <v>6</v>
      </c>
      <c r="G39" s="18">
        <v>5</v>
      </c>
      <c r="H39" s="18">
        <v>5</v>
      </c>
      <c r="I39" s="18">
        <v>6</v>
      </c>
      <c r="J39" s="18">
        <v>6</v>
      </c>
      <c r="K39" s="18">
        <v>6</v>
      </c>
      <c r="L39" s="18">
        <v>5</v>
      </c>
      <c r="M39" s="18">
        <v>5</v>
      </c>
      <c r="N39" s="18">
        <v>6</v>
      </c>
      <c r="O39" s="18">
        <v>5</v>
      </c>
      <c r="P39" s="18">
        <v>6</v>
      </c>
      <c r="Q39" s="18">
        <v>5</v>
      </c>
      <c r="R39" s="18">
        <v>7</v>
      </c>
      <c r="S39" s="18">
        <v>5</v>
      </c>
      <c r="T39" s="18">
        <v>7</v>
      </c>
      <c r="U39" s="18">
        <v>5</v>
      </c>
      <c r="V39" s="18">
        <v>6</v>
      </c>
      <c r="W39" s="18">
        <v>6</v>
      </c>
      <c r="X39" s="18">
        <v>6</v>
      </c>
      <c r="Y39" s="18">
        <v>7</v>
      </c>
      <c r="Z39" s="18"/>
      <c r="AA39" s="18">
        <f aca="true" t="shared" si="5" ref="AA39:AA70">IF(AJ39&gt;0,AJ39,"")</f>
        <v>115</v>
      </c>
      <c r="AB39" s="11">
        <v>57.5</v>
      </c>
      <c r="AC39" s="198"/>
      <c r="AD39" s="195"/>
      <c r="AE39" s="195"/>
      <c r="AF39" s="195"/>
      <c r="AG39" s="12" t="b">
        <f>'[4]Przegląd'!F$17</f>
        <v>1</v>
      </c>
      <c r="AH39" s="13">
        <f t="shared" si="1"/>
        <v>0</v>
      </c>
      <c r="AI39" s="13" t="b">
        <f t="shared" si="2"/>
        <v>1</v>
      </c>
      <c r="AJ39" s="3">
        <f t="shared" si="3"/>
        <v>115</v>
      </c>
      <c r="AK39" s="195"/>
      <c r="AL39" s="3" t="b">
        <f>AND(AE39,AG39,AK37,AJ39&gt;0,AI39,AE37)</f>
        <v>1</v>
      </c>
      <c r="AM39" s="14">
        <f t="shared" si="4"/>
        <v>57.49999999999999</v>
      </c>
    </row>
    <row r="40" spans="1:39" ht="12.75" customHeight="1">
      <c r="A40" s="191">
        <v>12</v>
      </c>
      <c r="B40" s="191" t="s">
        <v>236</v>
      </c>
      <c r="C40" s="191" t="s">
        <v>237</v>
      </c>
      <c r="D40" s="191" t="s">
        <v>238</v>
      </c>
      <c r="E40" s="8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f t="shared" si="5"/>
      </c>
      <c r="AB40" s="11" t="s">
        <v>43</v>
      </c>
      <c r="AC40" s="196"/>
      <c r="AD40" s="193" t="b">
        <f>ISNUMBER(#REF!)</f>
        <v>0</v>
      </c>
      <c r="AE40" s="193" t="b">
        <f>ISNONTEXT(AC40)</f>
        <v>1</v>
      </c>
      <c r="AF40" s="193" t="b">
        <f>AND('[4]Przegląd'!F18,AE40,(AJ40+AJ41+AJ42)&gt;0,AK40)</f>
        <v>1</v>
      </c>
      <c r="AG40" s="12" t="b">
        <f>'[4]Przegląd'!F$18</f>
        <v>1</v>
      </c>
      <c r="AH40" s="13">
        <f t="shared" si="1"/>
        <v>0</v>
      </c>
      <c r="AI40" s="13" t="b">
        <f t="shared" si="2"/>
        <v>1</v>
      </c>
      <c r="AJ40" s="3">
        <f t="shared" si="3"/>
        <v>0</v>
      </c>
      <c r="AK40" s="193" t="b">
        <f>ISNUMBER(A40)</f>
        <v>1</v>
      </c>
      <c r="AL40" s="3" t="b">
        <f>AND(AE40,AG40,AK40,AJ40&gt;0,AI40,AE40)</f>
        <v>0</v>
      </c>
      <c r="AM40" s="14">
        <f t="shared" si="4"/>
        <v>0</v>
      </c>
    </row>
    <row r="41" spans="1:39" ht="12.75" customHeight="1">
      <c r="A41" s="191"/>
      <c r="B41" s="191"/>
      <c r="C41" s="191"/>
      <c r="D41" s="191"/>
      <c r="E41" s="8" t="s">
        <v>12</v>
      </c>
      <c r="F41" s="18">
        <v>6</v>
      </c>
      <c r="G41" s="18">
        <v>6</v>
      </c>
      <c r="H41" s="18">
        <v>5</v>
      </c>
      <c r="I41" s="18">
        <v>6</v>
      </c>
      <c r="J41" s="18">
        <v>6</v>
      </c>
      <c r="K41" s="18">
        <v>6</v>
      </c>
      <c r="L41" s="18">
        <v>6</v>
      </c>
      <c r="M41" s="18">
        <v>5</v>
      </c>
      <c r="N41" s="18">
        <v>6</v>
      </c>
      <c r="O41" s="18">
        <v>6</v>
      </c>
      <c r="P41" s="18">
        <v>6</v>
      </c>
      <c r="Q41" s="18">
        <v>7</v>
      </c>
      <c r="R41" s="18">
        <v>6</v>
      </c>
      <c r="S41" s="18">
        <v>6</v>
      </c>
      <c r="T41" s="18">
        <v>5</v>
      </c>
      <c r="U41" s="18">
        <v>6</v>
      </c>
      <c r="V41" s="18">
        <v>6</v>
      </c>
      <c r="W41" s="18">
        <v>6</v>
      </c>
      <c r="X41" s="18">
        <v>6</v>
      </c>
      <c r="Y41" s="18">
        <v>6</v>
      </c>
      <c r="Z41" s="18"/>
      <c r="AA41" s="18">
        <f t="shared" si="5"/>
        <v>118</v>
      </c>
      <c r="AB41" s="11">
        <v>59</v>
      </c>
      <c r="AC41" s="197"/>
      <c r="AD41" s="194"/>
      <c r="AE41" s="194"/>
      <c r="AF41" s="194"/>
      <c r="AG41" s="12" t="b">
        <f>'[4]Przegląd'!F$18</f>
        <v>1</v>
      </c>
      <c r="AH41" s="13">
        <f t="shared" si="1"/>
        <v>0</v>
      </c>
      <c r="AI41" s="13" t="b">
        <f t="shared" si="2"/>
        <v>1</v>
      </c>
      <c r="AJ41" s="3">
        <f t="shared" si="3"/>
        <v>118</v>
      </c>
      <c r="AK41" s="194"/>
      <c r="AL41" s="3" t="b">
        <f>AND(AE41,AG41,AK40,AJ41&gt;0,AI41,AE40)</f>
        <v>1</v>
      </c>
      <c r="AM41" s="14">
        <f t="shared" si="4"/>
        <v>59</v>
      </c>
    </row>
    <row r="42" spans="1:39" ht="12.75" customHeight="1">
      <c r="A42" s="191"/>
      <c r="B42" s="191"/>
      <c r="C42" s="191"/>
      <c r="D42" s="191"/>
      <c r="E42" s="8" t="s">
        <v>13</v>
      </c>
      <c r="F42" s="18">
        <v>6</v>
      </c>
      <c r="G42" s="18">
        <v>5</v>
      </c>
      <c r="H42" s="18">
        <v>5</v>
      </c>
      <c r="I42" s="18">
        <v>5</v>
      </c>
      <c r="J42" s="18">
        <v>6</v>
      </c>
      <c r="K42" s="18">
        <v>6</v>
      </c>
      <c r="L42" s="18">
        <v>7</v>
      </c>
      <c r="M42" s="18">
        <v>6</v>
      </c>
      <c r="N42" s="18">
        <v>7</v>
      </c>
      <c r="O42" s="18">
        <v>7</v>
      </c>
      <c r="P42" s="18">
        <v>6</v>
      </c>
      <c r="Q42" s="18">
        <v>7</v>
      </c>
      <c r="R42" s="18">
        <v>6</v>
      </c>
      <c r="S42" s="18">
        <v>6</v>
      </c>
      <c r="T42" s="18">
        <v>6</v>
      </c>
      <c r="U42" s="18">
        <v>6</v>
      </c>
      <c r="V42" s="18">
        <v>6</v>
      </c>
      <c r="W42" s="18">
        <v>7</v>
      </c>
      <c r="X42" s="18">
        <v>6</v>
      </c>
      <c r="Y42" s="18">
        <v>7</v>
      </c>
      <c r="Z42" s="18"/>
      <c r="AA42" s="18">
        <f t="shared" si="5"/>
        <v>123</v>
      </c>
      <c r="AB42" s="11">
        <v>61.5</v>
      </c>
      <c r="AC42" s="198"/>
      <c r="AD42" s="195"/>
      <c r="AE42" s="195"/>
      <c r="AF42" s="195"/>
      <c r="AG42" s="12" t="b">
        <f>'[4]Przegląd'!F$18</f>
        <v>1</v>
      </c>
      <c r="AH42" s="13">
        <f t="shared" si="1"/>
        <v>0</v>
      </c>
      <c r="AI42" s="13" t="b">
        <f t="shared" si="2"/>
        <v>1</v>
      </c>
      <c r="AJ42" s="3">
        <f t="shared" si="3"/>
        <v>123</v>
      </c>
      <c r="AK42" s="195"/>
      <c r="AL42" s="3" t="b">
        <f>AND(AE42,AG42,AK40,AJ42&gt;0,AI42,AE40)</f>
        <v>1</v>
      </c>
      <c r="AM42" s="14">
        <f t="shared" si="4"/>
        <v>61.5</v>
      </c>
    </row>
    <row r="43" spans="1:39" ht="12.75" customHeight="1">
      <c r="A43" s="191">
        <v>13</v>
      </c>
      <c r="B43" s="191" t="s">
        <v>239</v>
      </c>
      <c r="C43" s="191" t="s">
        <v>240</v>
      </c>
      <c r="D43" s="191" t="s">
        <v>241</v>
      </c>
      <c r="E43" s="8" t="s">
        <v>11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>
        <f t="shared" si="5"/>
      </c>
      <c r="AB43" s="11" t="s">
        <v>43</v>
      </c>
      <c r="AC43" s="196"/>
      <c r="AD43" s="193" t="b">
        <f>ISNUMBER(#REF!)</f>
        <v>0</v>
      </c>
      <c r="AE43" s="193" t="b">
        <f>ISNONTEXT(AC43)</f>
        <v>1</v>
      </c>
      <c r="AF43" s="193" t="b">
        <f>AND('[4]Przegląd'!F19,AE43,(AJ43+AJ44+AJ45)&gt;0,AK43)</f>
        <v>1</v>
      </c>
      <c r="AG43" s="12" t="b">
        <f>'[4]Przegląd'!F$19</f>
        <v>1</v>
      </c>
      <c r="AH43" s="13">
        <f t="shared" si="1"/>
        <v>0</v>
      </c>
      <c r="AI43" s="13" t="b">
        <f t="shared" si="2"/>
        <v>1</v>
      </c>
      <c r="AJ43" s="3">
        <f t="shared" si="3"/>
        <v>0</v>
      </c>
      <c r="AK43" s="193" t="b">
        <f>ISNUMBER(A43)</f>
        <v>1</v>
      </c>
      <c r="AL43" s="3" t="b">
        <f>AND(AE43,AG43,AK43,AJ43&gt;0,AI43,AE43)</f>
        <v>0</v>
      </c>
      <c r="AM43" s="14">
        <f t="shared" si="4"/>
        <v>0</v>
      </c>
    </row>
    <row r="44" spans="1:39" ht="12.75" customHeight="1">
      <c r="A44" s="191"/>
      <c r="B44" s="191"/>
      <c r="C44" s="191"/>
      <c r="D44" s="191"/>
      <c r="E44" s="8" t="s">
        <v>12</v>
      </c>
      <c r="F44" s="18">
        <v>7</v>
      </c>
      <c r="G44" s="18">
        <v>7</v>
      </c>
      <c r="H44" s="18">
        <v>5</v>
      </c>
      <c r="I44" s="18">
        <v>6</v>
      </c>
      <c r="J44" s="18">
        <v>6</v>
      </c>
      <c r="K44" s="18">
        <v>6</v>
      </c>
      <c r="L44" s="18">
        <v>6</v>
      </c>
      <c r="M44" s="18">
        <v>6</v>
      </c>
      <c r="N44" s="18">
        <v>6</v>
      </c>
      <c r="O44" s="18">
        <v>6</v>
      </c>
      <c r="P44" s="18">
        <v>6</v>
      </c>
      <c r="Q44" s="18">
        <v>6</v>
      </c>
      <c r="R44" s="18">
        <v>5</v>
      </c>
      <c r="S44" s="18">
        <v>6</v>
      </c>
      <c r="T44" s="18">
        <v>6</v>
      </c>
      <c r="U44" s="18">
        <v>6</v>
      </c>
      <c r="V44" s="18">
        <v>6</v>
      </c>
      <c r="W44" s="18">
        <v>6</v>
      </c>
      <c r="X44" s="18">
        <v>6</v>
      </c>
      <c r="Y44" s="18">
        <v>6</v>
      </c>
      <c r="Z44" s="18"/>
      <c r="AA44" s="18">
        <f t="shared" si="5"/>
        <v>120</v>
      </c>
      <c r="AB44" s="11">
        <v>60</v>
      </c>
      <c r="AC44" s="197"/>
      <c r="AD44" s="194"/>
      <c r="AE44" s="194"/>
      <c r="AF44" s="194"/>
      <c r="AG44" s="12" t="b">
        <f>'[4]Przegląd'!F$19</f>
        <v>1</v>
      </c>
      <c r="AH44" s="13">
        <f t="shared" si="1"/>
        <v>0</v>
      </c>
      <c r="AI44" s="13" t="b">
        <f t="shared" si="2"/>
        <v>1</v>
      </c>
      <c r="AJ44" s="3">
        <f t="shared" si="3"/>
        <v>120</v>
      </c>
      <c r="AK44" s="194"/>
      <c r="AL44" s="3" t="b">
        <f>AND(AE44,AG44,AK43,AJ44&gt;0,AI44,AE43)</f>
        <v>1</v>
      </c>
      <c r="AM44" s="14">
        <f t="shared" si="4"/>
        <v>60</v>
      </c>
    </row>
    <row r="45" spans="1:39" ht="12.75" customHeight="1">
      <c r="A45" s="191"/>
      <c r="B45" s="191"/>
      <c r="C45" s="191"/>
      <c r="D45" s="191"/>
      <c r="E45" s="8" t="s">
        <v>13</v>
      </c>
      <c r="F45" s="18">
        <v>7</v>
      </c>
      <c r="G45" s="18">
        <v>5</v>
      </c>
      <c r="H45" s="18">
        <v>5</v>
      </c>
      <c r="I45" s="18">
        <v>5</v>
      </c>
      <c r="J45" s="18">
        <v>5</v>
      </c>
      <c r="K45" s="18">
        <v>4</v>
      </c>
      <c r="L45" s="18">
        <v>5</v>
      </c>
      <c r="M45" s="18">
        <v>6</v>
      </c>
      <c r="N45" s="18">
        <v>7</v>
      </c>
      <c r="O45" s="18">
        <v>6</v>
      </c>
      <c r="P45" s="18">
        <v>6</v>
      </c>
      <c r="Q45" s="18">
        <v>6</v>
      </c>
      <c r="R45" s="18">
        <v>5</v>
      </c>
      <c r="S45" s="18">
        <v>6</v>
      </c>
      <c r="T45" s="18">
        <v>6</v>
      </c>
      <c r="U45" s="18">
        <v>6</v>
      </c>
      <c r="V45" s="18">
        <v>7</v>
      </c>
      <c r="W45" s="18">
        <v>6</v>
      </c>
      <c r="X45" s="18">
        <v>7</v>
      </c>
      <c r="Y45" s="18">
        <v>7</v>
      </c>
      <c r="Z45" s="18"/>
      <c r="AA45" s="18">
        <f t="shared" si="5"/>
        <v>117</v>
      </c>
      <c r="AB45" s="11">
        <v>58.5</v>
      </c>
      <c r="AC45" s="198"/>
      <c r="AD45" s="195"/>
      <c r="AE45" s="195"/>
      <c r="AF45" s="195"/>
      <c r="AG45" s="12" t="b">
        <f>'[4]Przegląd'!F$19</f>
        <v>1</v>
      </c>
      <c r="AH45" s="13">
        <f t="shared" si="1"/>
        <v>0</v>
      </c>
      <c r="AI45" s="13" t="b">
        <f t="shared" si="2"/>
        <v>1</v>
      </c>
      <c r="AJ45" s="3">
        <f t="shared" si="3"/>
        <v>117</v>
      </c>
      <c r="AK45" s="195"/>
      <c r="AL45" s="3" t="b">
        <f>AND(AE45,AG45,AK43,AJ45&gt;0,AI45,AE43)</f>
        <v>1</v>
      </c>
      <c r="AM45" s="14">
        <f t="shared" si="4"/>
        <v>58.5</v>
      </c>
    </row>
    <row r="46" spans="1:39" ht="12.75" customHeight="1">
      <c r="A46" s="191">
        <v>14</v>
      </c>
      <c r="B46" s="191" t="s">
        <v>242</v>
      </c>
      <c r="C46" s="191" t="s">
        <v>45</v>
      </c>
      <c r="D46" s="191" t="s">
        <v>46</v>
      </c>
      <c r="E46" s="8" t="s">
        <v>11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>
        <f t="shared" si="5"/>
      </c>
      <c r="AB46" s="11" t="s">
        <v>43</v>
      </c>
      <c r="AC46" s="196"/>
      <c r="AD46" s="193" t="b">
        <f>ISNUMBER(#REF!)</f>
        <v>0</v>
      </c>
      <c r="AE46" s="193" t="b">
        <f>ISNONTEXT(AC46)</f>
        <v>1</v>
      </c>
      <c r="AF46" s="193" t="b">
        <f>AND('[4]Przegląd'!F20,AE46,(AJ46+AJ47+AJ48)&gt;0,AK46)</f>
        <v>1</v>
      </c>
      <c r="AG46" s="12" t="b">
        <f>'[4]Przegląd'!F$20</f>
        <v>1</v>
      </c>
      <c r="AH46" s="13">
        <f t="shared" si="1"/>
        <v>0</v>
      </c>
      <c r="AI46" s="13" t="b">
        <f t="shared" si="2"/>
        <v>1</v>
      </c>
      <c r="AJ46" s="3">
        <f t="shared" si="3"/>
        <v>0</v>
      </c>
      <c r="AK46" s="193" t="b">
        <f>ISNUMBER(A46)</f>
        <v>1</v>
      </c>
      <c r="AL46" s="3" t="b">
        <f>AND(AE46,AG46,AK46,AJ46&gt;0,AI46,AE46)</f>
        <v>0</v>
      </c>
      <c r="AM46" s="14">
        <f t="shared" si="4"/>
        <v>0</v>
      </c>
    </row>
    <row r="47" spans="1:39" ht="12.75" customHeight="1">
      <c r="A47" s="191"/>
      <c r="B47" s="191"/>
      <c r="C47" s="191"/>
      <c r="D47" s="191"/>
      <c r="E47" s="8" t="s">
        <v>12</v>
      </c>
      <c r="F47" s="18">
        <v>6</v>
      </c>
      <c r="G47" s="18">
        <v>6</v>
      </c>
      <c r="H47" s="18">
        <v>6</v>
      </c>
      <c r="I47" s="18">
        <v>7</v>
      </c>
      <c r="J47" s="18">
        <v>7</v>
      </c>
      <c r="K47" s="18">
        <v>5</v>
      </c>
      <c r="L47" s="18">
        <v>6</v>
      </c>
      <c r="M47" s="18">
        <v>6</v>
      </c>
      <c r="N47" s="18">
        <v>6</v>
      </c>
      <c r="O47" s="18">
        <v>6</v>
      </c>
      <c r="P47" s="18">
        <v>6</v>
      </c>
      <c r="Q47" s="18">
        <v>7</v>
      </c>
      <c r="R47" s="18">
        <v>6</v>
      </c>
      <c r="S47" s="18">
        <v>7</v>
      </c>
      <c r="T47" s="18">
        <v>6</v>
      </c>
      <c r="U47" s="18">
        <v>6</v>
      </c>
      <c r="V47" s="18">
        <v>6</v>
      </c>
      <c r="W47" s="18">
        <v>6</v>
      </c>
      <c r="X47" s="18">
        <v>6</v>
      </c>
      <c r="Y47" s="18">
        <v>7</v>
      </c>
      <c r="Z47" s="18"/>
      <c r="AA47" s="18">
        <f t="shared" si="5"/>
        <v>124</v>
      </c>
      <c r="AB47" s="11">
        <v>62</v>
      </c>
      <c r="AC47" s="197"/>
      <c r="AD47" s="194"/>
      <c r="AE47" s="194"/>
      <c r="AF47" s="194"/>
      <c r="AG47" s="12" t="b">
        <f>'[4]Przegląd'!F$20</f>
        <v>1</v>
      </c>
      <c r="AH47" s="13">
        <f t="shared" si="1"/>
        <v>0</v>
      </c>
      <c r="AI47" s="13" t="b">
        <f t="shared" si="2"/>
        <v>1</v>
      </c>
      <c r="AJ47" s="3">
        <f t="shared" si="3"/>
        <v>124</v>
      </c>
      <c r="AK47" s="194"/>
      <c r="AL47" s="3" t="b">
        <f>AND(AE47,AG47,AK46,AJ47&gt;0,AI47,AE46)</f>
        <v>1</v>
      </c>
      <c r="AM47" s="14">
        <f t="shared" si="4"/>
        <v>62</v>
      </c>
    </row>
    <row r="48" spans="1:39" ht="12.75" customHeight="1">
      <c r="A48" s="191"/>
      <c r="B48" s="191"/>
      <c r="C48" s="191"/>
      <c r="D48" s="191"/>
      <c r="E48" s="8" t="s">
        <v>13</v>
      </c>
      <c r="F48" s="18">
        <v>5</v>
      </c>
      <c r="G48" s="18">
        <v>5</v>
      </c>
      <c r="H48" s="18">
        <v>6</v>
      </c>
      <c r="I48" s="18">
        <v>7</v>
      </c>
      <c r="J48" s="18">
        <v>5</v>
      </c>
      <c r="K48" s="18">
        <v>4</v>
      </c>
      <c r="L48" s="18">
        <v>6</v>
      </c>
      <c r="M48" s="18">
        <v>6</v>
      </c>
      <c r="N48" s="18">
        <v>5</v>
      </c>
      <c r="O48" s="18">
        <v>7</v>
      </c>
      <c r="P48" s="18">
        <v>7</v>
      </c>
      <c r="Q48" s="18">
        <v>6</v>
      </c>
      <c r="R48" s="18">
        <v>7</v>
      </c>
      <c r="S48" s="18">
        <v>6</v>
      </c>
      <c r="T48" s="18">
        <v>6</v>
      </c>
      <c r="U48" s="18">
        <v>7</v>
      </c>
      <c r="V48" s="18">
        <v>7</v>
      </c>
      <c r="W48" s="18">
        <v>7</v>
      </c>
      <c r="X48" s="18">
        <v>6</v>
      </c>
      <c r="Y48" s="18">
        <v>7</v>
      </c>
      <c r="Z48" s="18"/>
      <c r="AA48" s="18">
        <f t="shared" si="5"/>
        <v>122</v>
      </c>
      <c r="AB48" s="11">
        <v>61</v>
      </c>
      <c r="AC48" s="198"/>
      <c r="AD48" s="195"/>
      <c r="AE48" s="195"/>
      <c r="AF48" s="195"/>
      <c r="AG48" s="12" t="b">
        <f>'[4]Przegląd'!F$20</f>
        <v>1</v>
      </c>
      <c r="AH48" s="13">
        <f t="shared" si="1"/>
        <v>0</v>
      </c>
      <c r="AI48" s="13" t="b">
        <f t="shared" si="2"/>
        <v>1</v>
      </c>
      <c r="AJ48" s="3">
        <f t="shared" si="3"/>
        <v>122</v>
      </c>
      <c r="AK48" s="195"/>
      <c r="AL48" s="3" t="b">
        <f>AND(AE48,AG48,AK46,AJ48&gt;0,AI48,AE46)</f>
        <v>1</v>
      </c>
      <c r="AM48" s="14">
        <f t="shared" si="4"/>
        <v>61</v>
      </c>
    </row>
    <row r="49" spans="1:39" ht="12.75" customHeight="1">
      <c r="A49" s="191">
        <v>15</v>
      </c>
      <c r="B49" s="191" t="s">
        <v>243</v>
      </c>
      <c r="C49" s="191" t="s">
        <v>51</v>
      </c>
      <c r="D49" s="191" t="s">
        <v>52</v>
      </c>
      <c r="E49" s="8" t="s">
        <v>11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>
        <f t="shared" si="5"/>
      </c>
      <c r="AB49" s="11" t="s">
        <v>43</v>
      </c>
      <c r="AC49" s="196"/>
      <c r="AD49" s="193" t="b">
        <f>ISNUMBER(#REF!)</f>
        <v>0</v>
      </c>
      <c r="AE49" s="193" t="b">
        <f>ISNONTEXT(AC49)</f>
        <v>1</v>
      </c>
      <c r="AF49" s="193" t="b">
        <f>AND('[4]Przegląd'!F21,AE49,(AJ49+AJ50+AJ51)&gt;0,AK49)</f>
        <v>1</v>
      </c>
      <c r="AG49" s="12" t="b">
        <f>'[4]Przegląd'!F$21</f>
        <v>1</v>
      </c>
      <c r="AH49" s="13">
        <f t="shared" si="1"/>
        <v>0</v>
      </c>
      <c r="AI49" s="13" t="b">
        <f t="shared" si="2"/>
        <v>1</v>
      </c>
      <c r="AJ49" s="3">
        <f t="shared" si="3"/>
        <v>0</v>
      </c>
      <c r="AK49" s="193" t="b">
        <f>ISNUMBER(A49)</f>
        <v>1</v>
      </c>
      <c r="AL49" s="3" t="b">
        <f>AND(AE49,AG49,AK49,AJ49&gt;0,AI49,AE49)</f>
        <v>0</v>
      </c>
      <c r="AM49" s="14">
        <f t="shared" si="4"/>
        <v>0</v>
      </c>
    </row>
    <row r="50" spans="1:39" ht="12.75" customHeight="1">
      <c r="A50" s="191"/>
      <c r="B50" s="191"/>
      <c r="C50" s="191"/>
      <c r="D50" s="191"/>
      <c r="E50" s="8" t="s">
        <v>12</v>
      </c>
      <c r="F50" s="18">
        <v>6</v>
      </c>
      <c r="G50" s="18">
        <v>6</v>
      </c>
      <c r="H50" s="18">
        <v>6</v>
      </c>
      <c r="I50" s="18">
        <v>6</v>
      </c>
      <c r="J50" s="18">
        <v>7</v>
      </c>
      <c r="K50" s="18">
        <v>5</v>
      </c>
      <c r="L50" s="18">
        <v>5</v>
      </c>
      <c r="M50" s="18">
        <v>4</v>
      </c>
      <c r="N50" s="18">
        <v>6</v>
      </c>
      <c r="O50" s="18">
        <v>6</v>
      </c>
      <c r="P50" s="18">
        <v>4</v>
      </c>
      <c r="Q50" s="18">
        <v>5</v>
      </c>
      <c r="R50" s="18">
        <v>6</v>
      </c>
      <c r="S50" s="18">
        <v>5</v>
      </c>
      <c r="T50" s="18">
        <v>6</v>
      </c>
      <c r="U50" s="18">
        <v>6</v>
      </c>
      <c r="V50" s="18">
        <v>5</v>
      </c>
      <c r="W50" s="18">
        <v>6</v>
      </c>
      <c r="X50" s="18">
        <v>6</v>
      </c>
      <c r="Y50" s="18">
        <v>6</v>
      </c>
      <c r="Z50" s="18"/>
      <c r="AA50" s="18">
        <f t="shared" si="5"/>
        <v>112</v>
      </c>
      <c r="AB50" s="11">
        <v>56</v>
      </c>
      <c r="AC50" s="197"/>
      <c r="AD50" s="194"/>
      <c r="AE50" s="194"/>
      <c r="AF50" s="194"/>
      <c r="AG50" s="12" t="b">
        <f>'[4]Przegląd'!F$21</f>
        <v>1</v>
      </c>
      <c r="AH50" s="13">
        <f t="shared" si="1"/>
        <v>0</v>
      </c>
      <c r="AI50" s="13" t="b">
        <f t="shared" si="2"/>
        <v>1</v>
      </c>
      <c r="AJ50" s="3">
        <f t="shared" si="3"/>
        <v>112</v>
      </c>
      <c r="AK50" s="194"/>
      <c r="AL50" s="3" t="b">
        <f>AND(AE50,AG50,AK49,AJ50&gt;0,AI50,AE49)</f>
        <v>1</v>
      </c>
      <c r="AM50" s="14">
        <f t="shared" si="4"/>
        <v>56.00000000000001</v>
      </c>
    </row>
    <row r="51" spans="1:39" ht="12.75" customHeight="1">
      <c r="A51" s="191"/>
      <c r="B51" s="191"/>
      <c r="C51" s="191"/>
      <c r="D51" s="191"/>
      <c r="E51" s="8" t="s">
        <v>13</v>
      </c>
      <c r="F51" s="18">
        <v>5</v>
      </c>
      <c r="G51" s="18">
        <v>6</v>
      </c>
      <c r="H51" s="18">
        <v>6</v>
      </c>
      <c r="I51" s="18">
        <v>6</v>
      </c>
      <c r="J51" s="18">
        <v>7</v>
      </c>
      <c r="K51" s="18">
        <v>5</v>
      </c>
      <c r="L51" s="18">
        <v>5</v>
      </c>
      <c r="M51" s="18">
        <v>4</v>
      </c>
      <c r="N51" s="18">
        <v>7</v>
      </c>
      <c r="O51" s="18">
        <v>5</v>
      </c>
      <c r="P51" s="18">
        <v>4</v>
      </c>
      <c r="Q51" s="18">
        <v>6</v>
      </c>
      <c r="R51" s="18">
        <v>6</v>
      </c>
      <c r="S51" s="18">
        <v>5</v>
      </c>
      <c r="T51" s="18">
        <v>6</v>
      </c>
      <c r="U51" s="18">
        <v>6</v>
      </c>
      <c r="V51" s="18">
        <v>6</v>
      </c>
      <c r="W51" s="18">
        <v>6</v>
      </c>
      <c r="X51" s="18">
        <v>5</v>
      </c>
      <c r="Y51" s="18">
        <v>5</v>
      </c>
      <c r="Z51" s="18"/>
      <c r="AA51" s="18">
        <f t="shared" si="5"/>
        <v>111</v>
      </c>
      <c r="AB51" s="11">
        <v>55.5</v>
      </c>
      <c r="AC51" s="198"/>
      <c r="AD51" s="195"/>
      <c r="AE51" s="195"/>
      <c r="AF51" s="195"/>
      <c r="AG51" s="12" t="b">
        <f>'[4]Przegląd'!F$21</f>
        <v>1</v>
      </c>
      <c r="AH51" s="13">
        <f t="shared" si="1"/>
        <v>0</v>
      </c>
      <c r="AI51" s="13" t="b">
        <f t="shared" si="2"/>
        <v>1</v>
      </c>
      <c r="AJ51" s="3">
        <f t="shared" si="3"/>
        <v>111</v>
      </c>
      <c r="AK51" s="195"/>
      <c r="AL51" s="3" t="b">
        <f>AND(AE51,AG51,AK49,AJ51&gt;0,AI51,AE49)</f>
        <v>1</v>
      </c>
      <c r="AM51" s="14">
        <f t="shared" si="4"/>
        <v>55.50000000000001</v>
      </c>
    </row>
    <row r="52" spans="1:39" ht="12.75" customHeight="1">
      <c r="A52" s="191">
        <v>16</v>
      </c>
      <c r="B52" s="191" t="s">
        <v>244</v>
      </c>
      <c r="C52" s="191" t="s">
        <v>245</v>
      </c>
      <c r="D52" s="191" t="s">
        <v>246</v>
      </c>
      <c r="E52" s="8" t="s">
        <v>11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f t="shared" si="5"/>
      </c>
      <c r="AB52" s="11" t="s">
        <v>43</v>
      </c>
      <c r="AC52" s="196"/>
      <c r="AD52" s="15"/>
      <c r="AE52" s="15"/>
      <c r="AF52" s="15"/>
      <c r="AG52" s="12"/>
      <c r="AH52" s="13"/>
      <c r="AI52" s="13"/>
      <c r="AK52" s="15"/>
      <c r="AM52" s="14"/>
    </row>
    <row r="53" spans="1:39" ht="12.75" customHeight="1">
      <c r="A53" s="191"/>
      <c r="B53" s="191"/>
      <c r="C53" s="191"/>
      <c r="D53" s="191"/>
      <c r="E53" s="8" t="s">
        <v>12</v>
      </c>
      <c r="F53" s="18">
        <v>6</v>
      </c>
      <c r="G53" s="18">
        <v>6</v>
      </c>
      <c r="H53" s="18">
        <v>4</v>
      </c>
      <c r="I53" s="18">
        <v>6</v>
      </c>
      <c r="J53" s="18">
        <v>6</v>
      </c>
      <c r="K53" s="18">
        <v>6</v>
      </c>
      <c r="L53" s="18">
        <v>5</v>
      </c>
      <c r="M53" s="18">
        <v>5</v>
      </c>
      <c r="N53" s="18">
        <v>6</v>
      </c>
      <c r="O53" s="18">
        <v>5</v>
      </c>
      <c r="P53" s="18">
        <v>6</v>
      </c>
      <c r="Q53" s="18">
        <v>6</v>
      </c>
      <c r="R53" s="18">
        <v>6</v>
      </c>
      <c r="S53" s="18">
        <v>6</v>
      </c>
      <c r="T53" s="18">
        <v>6</v>
      </c>
      <c r="U53" s="18">
        <v>6</v>
      </c>
      <c r="V53" s="18">
        <v>5</v>
      </c>
      <c r="W53" s="18">
        <v>6</v>
      </c>
      <c r="X53" s="18">
        <v>6</v>
      </c>
      <c r="Y53" s="18">
        <v>6</v>
      </c>
      <c r="Z53" s="18"/>
      <c r="AA53" s="18">
        <f t="shared" si="5"/>
      </c>
      <c r="AB53" s="11">
        <v>57</v>
      </c>
      <c r="AC53" s="197"/>
      <c r="AD53" s="15"/>
      <c r="AE53" s="15"/>
      <c r="AF53" s="15"/>
      <c r="AG53" s="12"/>
      <c r="AH53" s="13"/>
      <c r="AI53" s="13"/>
      <c r="AK53" s="15"/>
      <c r="AM53" s="14"/>
    </row>
    <row r="54" spans="1:39" ht="12.75" customHeight="1">
      <c r="A54" s="191"/>
      <c r="B54" s="191"/>
      <c r="C54" s="191"/>
      <c r="D54" s="191"/>
      <c r="E54" s="8" t="s">
        <v>13</v>
      </c>
      <c r="F54" s="18">
        <v>6</v>
      </c>
      <c r="G54" s="18">
        <v>5</v>
      </c>
      <c r="H54" s="18">
        <v>5</v>
      </c>
      <c r="I54" s="18">
        <v>6</v>
      </c>
      <c r="J54" s="18">
        <v>5</v>
      </c>
      <c r="K54" s="18">
        <v>5</v>
      </c>
      <c r="L54" s="18">
        <v>5</v>
      </c>
      <c r="M54" s="18">
        <v>5</v>
      </c>
      <c r="N54" s="18">
        <v>7</v>
      </c>
      <c r="O54" s="18">
        <v>6</v>
      </c>
      <c r="P54" s="18">
        <v>6</v>
      </c>
      <c r="Q54" s="18">
        <v>5</v>
      </c>
      <c r="R54" s="18">
        <v>6</v>
      </c>
      <c r="S54" s="18">
        <v>6</v>
      </c>
      <c r="T54" s="18">
        <v>5</v>
      </c>
      <c r="U54" s="18">
        <v>5</v>
      </c>
      <c r="V54" s="18">
        <v>6</v>
      </c>
      <c r="W54" s="18">
        <v>6</v>
      </c>
      <c r="X54" s="18">
        <v>6</v>
      </c>
      <c r="Y54" s="18">
        <v>5</v>
      </c>
      <c r="Z54" s="18"/>
      <c r="AA54" s="18">
        <f t="shared" si="5"/>
      </c>
      <c r="AB54" s="11">
        <v>55.5</v>
      </c>
      <c r="AC54" s="198"/>
      <c r="AD54" s="15"/>
      <c r="AE54" s="15"/>
      <c r="AF54" s="15"/>
      <c r="AG54" s="12"/>
      <c r="AH54" s="13"/>
      <c r="AI54" s="13"/>
      <c r="AK54" s="15"/>
      <c r="AM54" s="14"/>
    </row>
    <row r="55" spans="1:39" ht="12.75" customHeight="1">
      <c r="A55" s="191">
        <v>17</v>
      </c>
      <c r="B55" s="191" t="s">
        <v>247</v>
      </c>
      <c r="C55" s="191" t="s">
        <v>158</v>
      </c>
      <c r="D55" s="191" t="s">
        <v>115</v>
      </c>
      <c r="E55" s="8" t="s">
        <v>11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f t="shared" si="5"/>
      </c>
      <c r="AB55" s="11" t="s">
        <v>43</v>
      </c>
      <c r="AC55" s="196"/>
      <c r="AD55" s="15"/>
      <c r="AE55" s="15"/>
      <c r="AF55" s="15"/>
      <c r="AG55" s="12"/>
      <c r="AH55" s="13"/>
      <c r="AI55" s="13"/>
      <c r="AK55" s="15"/>
      <c r="AM55" s="14"/>
    </row>
    <row r="56" spans="1:39" ht="12.75" customHeight="1">
      <c r="A56" s="191"/>
      <c r="B56" s="191"/>
      <c r="C56" s="191"/>
      <c r="D56" s="191"/>
      <c r="E56" s="8" t="s">
        <v>12</v>
      </c>
      <c r="F56" s="18">
        <v>6</v>
      </c>
      <c r="G56" s="18">
        <v>6</v>
      </c>
      <c r="H56" s="18">
        <v>6</v>
      </c>
      <c r="I56" s="18">
        <v>6</v>
      </c>
      <c r="J56" s="18">
        <v>6</v>
      </c>
      <c r="K56" s="18">
        <v>5</v>
      </c>
      <c r="L56" s="18">
        <v>5</v>
      </c>
      <c r="M56" s="18">
        <v>6</v>
      </c>
      <c r="N56" s="18">
        <v>6</v>
      </c>
      <c r="O56" s="18">
        <v>6</v>
      </c>
      <c r="P56" s="18">
        <v>7</v>
      </c>
      <c r="Q56" s="18">
        <v>6</v>
      </c>
      <c r="R56" s="18">
        <v>7</v>
      </c>
      <c r="S56" s="18">
        <v>6</v>
      </c>
      <c r="T56" s="18">
        <v>5</v>
      </c>
      <c r="U56" s="18">
        <v>6</v>
      </c>
      <c r="V56" s="18">
        <v>6</v>
      </c>
      <c r="W56" s="18">
        <v>5</v>
      </c>
      <c r="X56" s="18">
        <v>6</v>
      </c>
      <c r="Y56" s="18">
        <v>6</v>
      </c>
      <c r="Z56" s="18"/>
      <c r="AA56" s="18">
        <f t="shared" si="5"/>
      </c>
      <c r="AB56" s="11">
        <v>59</v>
      </c>
      <c r="AC56" s="197"/>
      <c r="AD56" s="15"/>
      <c r="AE56" s="15"/>
      <c r="AF56" s="15"/>
      <c r="AG56" s="12"/>
      <c r="AH56" s="13"/>
      <c r="AI56" s="13"/>
      <c r="AK56" s="15"/>
      <c r="AM56" s="14"/>
    </row>
    <row r="57" spans="1:39" ht="12.75" customHeight="1">
      <c r="A57" s="191"/>
      <c r="B57" s="191"/>
      <c r="C57" s="191"/>
      <c r="D57" s="191"/>
      <c r="E57" s="8" t="s">
        <v>13</v>
      </c>
      <c r="F57" s="18">
        <v>7</v>
      </c>
      <c r="G57" s="18">
        <v>6</v>
      </c>
      <c r="H57" s="18">
        <v>6</v>
      </c>
      <c r="I57" s="18">
        <v>6</v>
      </c>
      <c r="J57" s="18">
        <v>6</v>
      </c>
      <c r="K57" s="18">
        <v>6</v>
      </c>
      <c r="L57" s="18">
        <v>5</v>
      </c>
      <c r="M57" s="18">
        <v>6</v>
      </c>
      <c r="N57" s="18">
        <v>6</v>
      </c>
      <c r="O57" s="18">
        <v>5</v>
      </c>
      <c r="P57" s="18">
        <v>7</v>
      </c>
      <c r="Q57" s="18">
        <v>6</v>
      </c>
      <c r="R57" s="18">
        <v>7</v>
      </c>
      <c r="S57" s="18">
        <v>5</v>
      </c>
      <c r="T57" s="18">
        <v>7</v>
      </c>
      <c r="U57" s="18">
        <v>7</v>
      </c>
      <c r="V57" s="18">
        <v>7</v>
      </c>
      <c r="W57" s="18">
        <v>6</v>
      </c>
      <c r="X57" s="18">
        <v>6</v>
      </c>
      <c r="Y57" s="18">
        <v>7</v>
      </c>
      <c r="Z57" s="18"/>
      <c r="AA57" s="18">
        <f t="shared" si="5"/>
      </c>
      <c r="AB57" s="11">
        <v>62</v>
      </c>
      <c r="AC57" s="198"/>
      <c r="AD57" s="15"/>
      <c r="AE57" s="15"/>
      <c r="AF57" s="15"/>
      <c r="AG57" s="12"/>
      <c r="AH57" s="13"/>
      <c r="AI57" s="13"/>
      <c r="AK57" s="15"/>
      <c r="AM57" s="14"/>
    </row>
    <row r="58" spans="1:39" ht="12.75" customHeight="1">
      <c r="A58" s="191">
        <v>18</v>
      </c>
      <c r="B58" s="191" t="s">
        <v>248</v>
      </c>
      <c r="C58" s="191" t="s">
        <v>249</v>
      </c>
      <c r="D58" s="191" t="s">
        <v>115</v>
      </c>
      <c r="E58" s="8" t="s">
        <v>11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f t="shared" si="5"/>
      </c>
      <c r="AB58" s="11" t="s">
        <v>43</v>
      </c>
      <c r="AC58" s="196"/>
      <c r="AD58" s="15"/>
      <c r="AE58" s="15"/>
      <c r="AF58" s="15"/>
      <c r="AG58" s="12"/>
      <c r="AH58" s="13"/>
      <c r="AI58" s="13"/>
      <c r="AK58" s="15"/>
      <c r="AM58" s="14"/>
    </row>
    <row r="59" spans="1:39" ht="12.75" customHeight="1">
      <c r="A59" s="191"/>
      <c r="B59" s="191"/>
      <c r="C59" s="191"/>
      <c r="D59" s="191"/>
      <c r="E59" s="8" t="s">
        <v>12</v>
      </c>
      <c r="F59" s="18">
        <v>6</v>
      </c>
      <c r="G59" s="18">
        <v>6</v>
      </c>
      <c r="H59" s="18">
        <v>6</v>
      </c>
      <c r="I59" s="18">
        <v>7</v>
      </c>
      <c r="J59" s="18">
        <v>6</v>
      </c>
      <c r="K59" s="18">
        <v>6</v>
      </c>
      <c r="L59" s="18">
        <v>6</v>
      </c>
      <c r="M59" s="18">
        <v>6</v>
      </c>
      <c r="N59" s="18">
        <v>6</v>
      </c>
      <c r="O59" s="18">
        <v>4</v>
      </c>
      <c r="P59" s="18">
        <v>5</v>
      </c>
      <c r="Q59" s="18">
        <v>6</v>
      </c>
      <c r="R59" s="18">
        <v>6</v>
      </c>
      <c r="S59" s="18">
        <v>6</v>
      </c>
      <c r="T59" s="18">
        <v>6</v>
      </c>
      <c r="U59" s="18">
        <v>5</v>
      </c>
      <c r="V59" s="18">
        <v>6</v>
      </c>
      <c r="W59" s="18">
        <v>6</v>
      </c>
      <c r="X59" s="18">
        <v>5</v>
      </c>
      <c r="Y59" s="18">
        <v>6</v>
      </c>
      <c r="Z59" s="18"/>
      <c r="AA59" s="18">
        <f t="shared" si="5"/>
      </c>
      <c r="AB59" s="11">
        <v>58</v>
      </c>
      <c r="AC59" s="197"/>
      <c r="AD59" s="15"/>
      <c r="AE59" s="15"/>
      <c r="AF59" s="15"/>
      <c r="AG59" s="12"/>
      <c r="AH59" s="13"/>
      <c r="AI59" s="13"/>
      <c r="AK59" s="15"/>
      <c r="AM59" s="14"/>
    </row>
    <row r="60" spans="1:39" ht="12.75" customHeight="1">
      <c r="A60" s="191"/>
      <c r="B60" s="191"/>
      <c r="C60" s="191"/>
      <c r="D60" s="191"/>
      <c r="E60" s="8" t="s">
        <v>13</v>
      </c>
      <c r="F60" s="18">
        <v>5</v>
      </c>
      <c r="G60" s="18">
        <v>5</v>
      </c>
      <c r="H60" s="18">
        <v>5</v>
      </c>
      <c r="I60" s="18">
        <v>6</v>
      </c>
      <c r="J60" s="18">
        <v>5</v>
      </c>
      <c r="K60" s="18">
        <v>5</v>
      </c>
      <c r="L60" s="18">
        <v>6</v>
      </c>
      <c r="M60" s="18">
        <v>5</v>
      </c>
      <c r="N60" s="18">
        <v>6</v>
      </c>
      <c r="O60" s="18">
        <v>4</v>
      </c>
      <c r="P60" s="18">
        <v>5</v>
      </c>
      <c r="Q60" s="18">
        <v>6</v>
      </c>
      <c r="R60" s="18">
        <v>6</v>
      </c>
      <c r="S60" s="18">
        <v>5</v>
      </c>
      <c r="T60" s="18">
        <v>6</v>
      </c>
      <c r="U60" s="18">
        <v>5</v>
      </c>
      <c r="V60" s="18">
        <v>6</v>
      </c>
      <c r="W60" s="18">
        <v>5</v>
      </c>
      <c r="X60" s="18">
        <v>6</v>
      </c>
      <c r="Y60" s="18">
        <v>7</v>
      </c>
      <c r="Z60" s="18"/>
      <c r="AA60" s="18">
        <f t="shared" si="5"/>
      </c>
      <c r="AB60" s="11">
        <v>54.5</v>
      </c>
      <c r="AC60" s="198"/>
      <c r="AD60" s="15"/>
      <c r="AE60" s="15"/>
      <c r="AF60" s="15"/>
      <c r="AG60" s="12"/>
      <c r="AH60" s="13"/>
      <c r="AI60" s="13"/>
      <c r="AK60" s="15"/>
      <c r="AM60" s="14"/>
    </row>
    <row r="61" spans="1:39" ht="12.75" customHeight="1">
      <c r="A61" s="191">
        <v>19</v>
      </c>
      <c r="B61" s="191" t="s">
        <v>250</v>
      </c>
      <c r="C61" s="191" t="s">
        <v>251</v>
      </c>
      <c r="D61" s="191" t="s">
        <v>252</v>
      </c>
      <c r="E61" s="8" t="s">
        <v>11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>
        <f t="shared" si="5"/>
      </c>
      <c r="AB61" s="11" t="s">
        <v>43</v>
      </c>
      <c r="AC61" s="196"/>
      <c r="AD61" s="15"/>
      <c r="AE61" s="15"/>
      <c r="AF61" s="15"/>
      <c r="AG61" s="12"/>
      <c r="AH61" s="13"/>
      <c r="AI61" s="13"/>
      <c r="AK61" s="15"/>
      <c r="AM61" s="14"/>
    </row>
    <row r="62" spans="1:39" ht="12.75" customHeight="1">
      <c r="A62" s="191"/>
      <c r="B62" s="191"/>
      <c r="C62" s="191"/>
      <c r="D62" s="191"/>
      <c r="E62" s="8" t="s">
        <v>12</v>
      </c>
      <c r="F62" s="18">
        <v>6</v>
      </c>
      <c r="G62" s="18">
        <v>6</v>
      </c>
      <c r="H62" s="18">
        <v>5</v>
      </c>
      <c r="I62" s="18">
        <v>6</v>
      </c>
      <c r="J62" s="18">
        <v>4</v>
      </c>
      <c r="K62" s="18">
        <v>4</v>
      </c>
      <c r="L62" s="18">
        <v>6</v>
      </c>
      <c r="M62" s="18">
        <v>6</v>
      </c>
      <c r="N62" s="18">
        <v>6</v>
      </c>
      <c r="O62" s="18">
        <v>6</v>
      </c>
      <c r="P62" s="18">
        <v>6</v>
      </c>
      <c r="Q62" s="18">
        <v>6</v>
      </c>
      <c r="R62" s="18">
        <v>7</v>
      </c>
      <c r="S62" s="18">
        <v>6</v>
      </c>
      <c r="T62" s="18">
        <v>7</v>
      </c>
      <c r="U62" s="18">
        <v>6</v>
      </c>
      <c r="V62" s="18">
        <v>6</v>
      </c>
      <c r="W62" s="18">
        <v>6</v>
      </c>
      <c r="X62" s="18">
        <v>6</v>
      </c>
      <c r="Y62" s="18">
        <v>6</v>
      </c>
      <c r="Z62" s="18"/>
      <c r="AA62" s="18">
        <f t="shared" si="5"/>
      </c>
      <c r="AB62" s="11">
        <v>58.5</v>
      </c>
      <c r="AC62" s="197"/>
      <c r="AD62" s="15"/>
      <c r="AE62" s="15"/>
      <c r="AF62" s="15"/>
      <c r="AG62" s="12"/>
      <c r="AH62" s="13"/>
      <c r="AI62" s="13"/>
      <c r="AK62" s="15"/>
      <c r="AM62" s="14"/>
    </row>
    <row r="63" spans="1:39" ht="12.75" customHeight="1">
      <c r="A63" s="191"/>
      <c r="B63" s="191"/>
      <c r="C63" s="191"/>
      <c r="D63" s="191"/>
      <c r="E63" s="8" t="s">
        <v>13</v>
      </c>
      <c r="F63" s="18">
        <v>6</v>
      </c>
      <c r="G63" s="18">
        <v>6</v>
      </c>
      <c r="H63" s="18">
        <v>5</v>
      </c>
      <c r="I63" s="18">
        <v>6</v>
      </c>
      <c r="J63" s="18">
        <v>3</v>
      </c>
      <c r="K63" s="18">
        <v>5</v>
      </c>
      <c r="L63" s="18">
        <v>7</v>
      </c>
      <c r="M63" s="18">
        <v>6</v>
      </c>
      <c r="N63" s="18">
        <v>5</v>
      </c>
      <c r="O63" s="18">
        <v>6</v>
      </c>
      <c r="P63" s="18">
        <v>6</v>
      </c>
      <c r="Q63" s="18">
        <v>7</v>
      </c>
      <c r="R63" s="18">
        <v>7</v>
      </c>
      <c r="S63" s="18">
        <v>6</v>
      </c>
      <c r="T63" s="18">
        <v>7</v>
      </c>
      <c r="U63" s="18">
        <v>6</v>
      </c>
      <c r="V63" s="18">
        <v>7</v>
      </c>
      <c r="W63" s="18">
        <v>6</v>
      </c>
      <c r="X63" s="18">
        <v>6</v>
      </c>
      <c r="Y63" s="18">
        <v>7</v>
      </c>
      <c r="Z63" s="18"/>
      <c r="AA63" s="18">
        <f t="shared" si="5"/>
      </c>
      <c r="AB63" s="11">
        <v>60</v>
      </c>
      <c r="AC63" s="198"/>
      <c r="AD63" s="15"/>
      <c r="AE63" s="15"/>
      <c r="AF63" s="15"/>
      <c r="AG63" s="12"/>
      <c r="AH63" s="13"/>
      <c r="AI63" s="13"/>
      <c r="AK63" s="15"/>
      <c r="AM63" s="14"/>
    </row>
    <row r="64" spans="1:39" ht="12.75" customHeight="1">
      <c r="A64" s="191">
        <v>20</v>
      </c>
      <c r="B64" s="191" t="s">
        <v>253</v>
      </c>
      <c r="C64" s="191" t="s">
        <v>127</v>
      </c>
      <c r="D64" s="191" t="s">
        <v>115</v>
      </c>
      <c r="E64" s="8" t="s">
        <v>11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f t="shared" si="5"/>
      </c>
      <c r="AB64" s="11" t="s">
        <v>43</v>
      </c>
      <c r="AC64" s="196"/>
      <c r="AD64" s="15"/>
      <c r="AE64" s="15"/>
      <c r="AF64" s="15"/>
      <c r="AG64" s="12"/>
      <c r="AH64" s="13"/>
      <c r="AI64" s="13"/>
      <c r="AK64" s="15"/>
      <c r="AM64" s="14"/>
    </row>
    <row r="65" spans="1:39" ht="12.75" customHeight="1">
      <c r="A65" s="191"/>
      <c r="B65" s="191"/>
      <c r="C65" s="191"/>
      <c r="D65" s="191"/>
      <c r="E65" s="8" t="s">
        <v>12</v>
      </c>
      <c r="F65" s="18">
        <v>6</v>
      </c>
      <c r="G65" s="18">
        <v>6</v>
      </c>
      <c r="H65" s="18">
        <v>6</v>
      </c>
      <c r="I65" s="18">
        <v>6</v>
      </c>
      <c r="J65" s="18">
        <v>6</v>
      </c>
      <c r="K65" s="18">
        <v>5</v>
      </c>
      <c r="L65" s="18">
        <v>5</v>
      </c>
      <c r="M65" s="18">
        <v>6</v>
      </c>
      <c r="N65" s="18">
        <v>5</v>
      </c>
      <c r="O65" s="18">
        <v>5</v>
      </c>
      <c r="P65" s="18">
        <v>6</v>
      </c>
      <c r="Q65" s="18">
        <v>6</v>
      </c>
      <c r="R65" s="18">
        <v>6</v>
      </c>
      <c r="S65" s="18">
        <v>7</v>
      </c>
      <c r="T65" s="18">
        <v>7</v>
      </c>
      <c r="U65" s="18">
        <v>5</v>
      </c>
      <c r="V65" s="18">
        <v>6</v>
      </c>
      <c r="W65" s="18">
        <v>5</v>
      </c>
      <c r="X65" s="18">
        <v>5</v>
      </c>
      <c r="Y65" s="18">
        <v>6</v>
      </c>
      <c r="Z65" s="18"/>
      <c r="AA65" s="18">
        <f t="shared" si="5"/>
      </c>
      <c r="AB65" s="11">
        <v>57.5</v>
      </c>
      <c r="AC65" s="197"/>
      <c r="AD65" s="15"/>
      <c r="AE65" s="15"/>
      <c r="AF65" s="15"/>
      <c r="AG65" s="12"/>
      <c r="AH65" s="13"/>
      <c r="AI65" s="13"/>
      <c r="AK65" s="15"/>
      <c r="AM65" s="14"/>
    </row>
    <row r="66" spans="1:39" ht="12.75" customHeight="1">
      <c r="A66" s="191"/>
      <c r="B66" s="191"/>
      <c r="C66" s="191"/>
      <c r="D66" s="191"/>
      <c r="E66" s="8" t="s">
        <v>13</v>
      </c>
      <c r="F66" s="18">
        <v>6</v>
      </c>
      <c r="G66" s="18">
        <v>5</v>
      </c>
      <c r="H66" s="18">
        <v>5</v>
      </c>
      <c r="I66" s="18">
        <v>6</v>
      </c>
      <c r="J66" s="18">
        <v>4</v>
      </c>
      <c r="K66" s="18">
        <v>5</v>
      </c>
      <c r="L66" s="18">
        <v>6</v>
      </c>
      <c r="M66" s="18">
        <v>5</v>
      </c>
      <c r="N66" s="18">
        <v>5</v>
      </c>
      <c r="O66" s="18">
        <v>4</v>
      </c>
      <c r="P66" s="18">
        <v>6</v>
      </c>
      <c r="Q66" s="18">
        <v>6</v>
      </c>
      <c r="R66" s="18">
        <v>6</v>
      </c>
      <c r="S66" s="18">
        <v>6</v>
      </c>
      <c r="T66" s="18">
        <v>7</v>
      </c>
      <c r="U66" s="18">
        <v>6</v>
      </c>
      <c r="V66" s="18">
        <v>6</v>
      </c>
      <c r="W66" s="18">
        <v>6</v>
      </c>
      <c r="X66" s="18">
        <v>5</v>
      </c>
      <c r="Y66" s="18">
        <v>7</v>
      </c>
      <c r="Z66" s="18"/>
      <c r="AA66" s="18">
        <f t="shared" si="5"/>
      </c>
      <c r="AB66" s="11">
        <v>56</v>
      </c>
      <c r="AC66" s="198"/>
      <c r="AD66" s="15"/>
      <c r="AE66" s="15"/>
      <c r="AF66" s="15"/>
      <c r="AG66" s="12"/>
      <c r="AH66" s="13"/>
      <c r="AI66" s="13"/>
      <c r="AK66" s="15"/>
      <c r="AM66" s="14"/>
    </row>
    <row r="67" spans="1:39" ht="12.75" customHeight="1">
      <c r="A67" s="191">
        <v>21</v>
      </c>
      <c r="B67" s="191" t="s">
        <v>254</v>
      </c>
      <c r="C67" s="191" t="s">
        <v>114</v>
      </c>
      <c r="D67" s="191" t="s">
        <v>115</v>
      </c>
      <c r="E67" s="8" t="s">
        <v>11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f t="shared" si="5"/>
      </c>
      <c r="AB67" s="11" t="s">
        <v>43</v>
      </c>
      <c r="AC67" s="196"/>
      <c r="AD67" s="15"/>
      <c r="AE67" s="15"/>
      <c r="AF67" s="15"/>
      <c r="AG67" s="12"/>
      <c r="AH67" s="13"/>
      <c r="AI67" s="13"/>
      <c r="AK67" s="15"/>
      <c r="AM67" s="14"/>
    </row>
    <row r="68" spans="1:39" ht="12.75" customHeight="1">
      <c r="A68" s="191"/>
      <c r="B68" s="191"/>
      <c r="C68" s="191"/>
      <c r="D68" s="191"/>
      <c r="E68" s="8" t="s">
        <v>12</v>
      </c>
      <c r="F68" s="18">
        <v>7</v>
      </c>
      <c r="G68" s="18">
        <v>6</v>
      </c>
      <c r="H68" s="18">
        <v>7</v>
      </c>
      <c r="I68" s="18">
        <v>7</v>
      </c>
      <c r="J68" s="18">
        <v>7</v>
      </c>
      <c r="K68" s="18">
        <v>6</v>
      </c>
      <c r="L68" s="18">
        <v>7</v>
      </c>
      <c r="M68" s="18">
        <v>6</v>
      </c>
      <c r="N68" s="18">
        <v>7</v>
      </c>
      <c r="O68" s="18">
        <v>7</v>
      </c>
      <c r="P68" s="18">
        <v>6</v>
      </c>
      <c r="Q68" s="18">
        <v>7</v>
      </c>
      <c r="R68" s="18">
        <v>7</v>
      </c>
      <c r="S68" s="18">
        <v>8</v>
      </c>
      <c r="T68" s="18">
        <v>6</v>
      </c>
      <c r="U68" s="18">
        <v>6</v>
      </c>
      <c r="V68" s="18">
        <v>7</v>
      </c>
      <c r="W68" s="18">
        <v>7</v>
      </c>
      <c r="X68" s="18">
        <v>7</v>
      </c>
      <c r="Y68" s="18">
        <v>7</v>
      </c>
      <c r="Z68" s="18"/>
      <c r="AA68" s="18">
        <f t="shared" si="5"/>
      </c>
      <c r="AB68" s="11">
        <v>67.5</v>
      </c>
      <c r="AC68" s="197"/>
      <c r="AD68" s="15"/>
      <c r="AE68" s="15"/>
      <c r="AF68" s="15"/>
      <c r="AG68" s="12"/>
      <c r="AH68" s="13"/>
      <c r="AI68" s="13"/>
      <c r="AK68" s="15"/>
      <c r="AM68" s="14"/>
    </row>
    <row r="69" spans="1:39" ht="12.75" customHeight="1">
      <c r="A69" s="191"/>
      <c r="B69" s="191"/>
      <c r="C69" s="191"/>
      <c r="D69" s="191"/>
      <c r="E69" s="8" t="s">
        <v>13</v>
      </c>
      <c r="F69" s="18">
        <v>6</v>
      </c>
      <c r="G69" s="18">
        <v>6</v>
      </c>
      <c r="H69" s="18">
        <v>6</v>
      </c>
      <c r="I69" s="18">
        <v>7</v>
      </c>
      <c r="J69" s="18">
        <v>7</v>
      </c>
      <c r="K69" s="18">
        <v>6</v>
      </c>
      <c r="L69" s="18">
        <v>6</v>
      </c>
      <c r="M69" s="18">
        <v>7</v>
      </c>
      <c r="N69" s="18">
        <v>8</v>
      </c>
      <c r="O69" s="18">
        <v>7</v>
      </c>
      <c r="P69" s="18">
        <v>7</v>
      </c>
      <c r="Q69" s="18">
        <v>7</v>
      </c>
      <c r="R69" s="18">
        <v>7</v>
      </c>
      <c r="S69" s="18">
        <v>7</v>
      </c>
      <c r="T69" s="18">
        <v>7</v>
      </c>
      <c r="U69" s="18">
        <v>8</v>
      </c>
      <c r="V69" s="18">
        <v>6</v>
      </c>
      <c r="W69" s="18">
        <v>7</v>
      </c>
      <c r="X69" s="18">
        <v>7</v>
      </c>
      <c r="Y69" s="18">
        <v>8</v>
      </c>
      <c r="Z69" s="18"/>
      <c r="AA69" s="18">
        <f t="shared" si="5"/>
      </c>
      <c r="AB69" s="11">
        <v>68.5</v>
      </c>
      <c r="AC69" s="198"/>
      <c r="AD69" s="15"/>
      <c r="AE69" s="15"/>
      <c r="AF69" s="15"/>
      <c r="AG69" s="12"/>
      <c r="AH69" s="13"/>
      <c r="AI69" s="13"/>
      <c r="AK69" s="15"/>
      <c r="AM69" s="14"/>
    </row>
    <row r="70" spans="1:39" ht="12.75" customHeight="1">
      <c r="A70" s="191">
        <v>22</v>
      </c>
      <c r="B70" s="191" t="s">
        <v>255</v>
      </c>
      <c r="C70" s="191" t="s">
        <v>256</v>
      </c>
      <c r="D70" s="191" t="s">
        <v>115</v>
      </c>
      <c r="E70" s="8" t="s">
        <v>11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5"/>
      </c>
      <c r="AB70" s="11" t="s">
        <v>43</v>
      </c>
      <c r="AC70" s="196"/>
      <c r="AD70" s="193" t="b">
        <f>ISNUMBER(#REF!)</f>
        <v>0</v>
      </c>
      <c r="AE70" s="193" t="b">
        <f>ISNONTEXT(AC70)</f>
        <v>1</v>
      </c>
      <c r="AF70" s="193" t="b">
        <f>AND('[4]Przegląd'!F22,AE70,(AJ70+AJ71+AJ72)&gt;0,AK70)</f>
        <v>1</v>
      </c>
      <c r="AG70" s="12" t="b">
        <f>'[4]Przegląd'!F$22</f>
        <v>1</v>
      </c>
      <c r="AH70" s="13">
        <f>Z70</f>
        <v>0</v>
      </c>
      <c r="AI70" s="13" t="b">
        <f>IF(AH70&gt;14,FALSE,TRUE)</f>
        <v>1</v>
      </c>
      <c r="AJ70" s="3">
        <f>SUM(F70:Y70)-Z70</f>
        <v>0</v>
      </c>
      <c r="AK70" s="193" t="b">
        <f>ISNUMBER(A70)</f>
        <v>1</v>
      </c>
      <c r="AL70" s="3" t="b">
        <f>AND(AE70,AG70,AK70,AJ70&gt;0,AI70,AE70)</f>
        <v>0</v>
      </c>
      <c r="AM70" s="14">
        <f>IF(AJ70&gt;0,(AJ70)/200*100,0)</f>
        <v>0</v>
      </c>
    </row>
    <row r="71" spans="1:39" ht="12.75" customHeight="1">
      <c r="A71" s="191"/>
      <c r="B71" s="191"/>
      <c r="C71" s="191"/>
      <c r="D71" s="191"/>
      <c r="E71" s="8" t="s">
        <v>12</v>
      </c>
      <c r="F71" s="18">
        <v>6</v>
      </c>
      <c r="G71" s="18">
        <v>6</v>
      </c>
      <c r="H71" s="18">
        <v>6</v>
      </c>
      <c r="I71" s="18">
        <v>6</v>
      </c>
      <c r="J71" s="18">
        <v>6</v>
      </c>
      <c r="K71" s="18">
        <v>6</v>
      </c>
      <c r="L71" s="18">
        <v>5</v>
      </c>
      <c r="M71" s="18">
        <v>4</v>
      </c>
      <c r="N71" s="18">
        <v>5</v>
      </c>
      <c r="O71" s="18">
        <v>6</v>
      </c>
      <c r="P71" s="18">
        <v>6</v>
      </c>
      <c r="Q71" s="18">
        <v>6</v>
      </c>
      <c r="R71" s="18">
        <v>6</v>
      </c>
      <c r="S71" s="18">
        <v>6</v>
      </c>
      <c r="T71" s="18">
        <v>6</v>
      </c>
      <c r="U71" s="18">
        <v>6</v>
      </c>
      <c r="V71" s="18">
        <v>6</v>
      </c>
      <c r="W71" s="18">
        <v>6</v>
      </c>
      <c r="X71" s="18">
        <v>5</v>
      </c>
      <c r="Y71" s="18">
        <v>6</v>
      </c>
      <c r="Z71" s="18"/>
      <c r="AA71" s="18">
        <f aca="true" t="shared" si="6" ref="AA71:AA90">IF(AJ71&gt;0,AJ71,"")</f>
        <v>115</v>
      </c>
      <c r="AB71" s="11">
        <v>57.5</v>
      </c>
      <c r="AC71" s="197"/>
      <c r="AD71" s="194"/>
      <c r="AE71" s="194"/>
      <c r="AF71" s="194"/>
      <c r="AG71" s="12" t="b">
        <f>'[4]Przegląd'!F$22</f>
        <v>1</v>
      </c>
      <c r="AH71" s="13">
        <f>Z71</f>
        <v>0</v>
      </c>
      <c r="AI71" s="13" t="b">
        <f>IF(AH71&gt;14,FALSE,TRUE)</f>
        <v>1</v>
      </c>
      <c r="AJ71" s="3">
        <f>SUM(F71:Y71)-Z71</f>
        <v>115</v>
      </c>
      <c r="AK71" s="194"/>
      <c r="AL71" s="3" t="b">
        <f>AND(AE71,AG71,AK70,AJ71&gt;0,AI71,AE70)</f>
        <v>1</v>
      </c>
      <c r="AM71" s="14">
        <f>IF(AJ71&gt;0,(AJ71)/200*100,0)</f>
        <v>57.49999999999999</v>
      </c>
    </row>
    <row r="72" spans="1:39" ht="12.75" customHeight="1">
      <c r="A72" s="191"/>
      <c r="B72" s="191"/>
      <c r="C72" s="191"/>
      <c r="D72" s="191"/>
      <c r="E72" s="8" t="s">
        <v>13</v>
      </c>
      <c r="F72" s="18">
        <v>6</v>
      </c>
      <c r="G72" s="18">
        <v>5</v>
      </c>
      <c r="H72" s="18">
        <v>6</v>
      </c>
      <c r="I72" s="18">
        <v>6</v>
      </c>
      <c r="J72" s="18">
        <v>5</v>
      </c>
      <c r="K72" s="18">
        <v>7</v>
      </c>
      <c r="L72" s="18">
        <v>5</v>
      </c>
      <c r="M72" s="18">
        <v>5</v>
      </c>
      <c r="N72" s="18">
        <v>5</v>
      </c>
      <c r="O72" s="18">
        <v>5</v>
      </c>
      <c r="P72" s="18">
        <v>7</v>
      </c>
      <c r="Q72" s="18">
        <v>6</v>
      </c>
      <c r="R72" s="18">
        <v>6</v>
      </c>
      <c r="S72" s="18">
        <v>6</v>
      </c>
      <c r="T72" s="18">
        <v>6</v>
      </c>
      <c r="U72" s="18">
        <v>5</v>
      </c>
      <c r="V72" s="18">
        <v>6</v>
      </c>
      <c r="W72" s="18">
        <v>6</v>
      </c>
      <c r="X72" s="18">
        <v>6</v>
      </c>
      <c r="Y72" s="18">
        <v>7</v>
      </c>
      <c r="Z72" s="18"/>
      <c r="AA72" s="18">
        <f t="shared" si="6"/>
        <v>116</v>
      </c>
      <c r="AB72" s="11">
        <v>58</v>
      </c>
      <c r="AC72" s="198"/>
      <c r="AD72" s="195"/>
      <c r="AE72" s="195"/>
      <c r="AF72" s="195"/>
      <c r="AG72" s="12" t="b">
        <f>'[4]Przegląd'!F$22</f>
        <v>1</v>
      </c>
      <c r="AH72" s="13">
        <f>Z72</f>
        <v>0</v>
      </c>
      <c r="AI72" s="13" t="b">
        <f>IF(AH72&gt;14,FALSE,TRUE)</f>
        <v>1</v>
      </c>
      <c r="AJ72" s="3">
        <f>SUM(F72:Y72)-Z72</f>
        <v>116</v>
      </c>
      <c r="AK72" s="195"/>
      <c r="AL72" s="3" t="b">
        <f>AND(AE72,AG72,AK70,AJ72&gt;0,AI72,AE70)</f>
        <v>1</v>
      </c>
      <c r="AM72" s="14">
        <f>IF(AJ72&gt;0,(AJ72)/200*100,0)</f>
        <v>57.99999999999999</v>
      </c>
    </row>
    <row r="73" spans="1:29" ht="12.75" customHeight="1">
      <c r="A73" s="191">
        <v>23</v>
      </c>
      <c r="B73" s="191" t="s">
        <v>257</v>
      </c>
      <c r="C73" s="191" t="s">
        <v>258</v>
      </c>
      <c r="D73" s="191" t="s">
        <v>39</v>
      </c>
      <c r="E73" s="8" t="s">
        <v>11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6"/>
      </c>
      <c r="AB73" s="11" t="s">
        <v>43</v>
      </c>
      <c r="AC73" s="196"/>
    </row>
    <row r="74" spans="1:29" ht="12.75" customHeight="1">
      <c r="A74" s="191"/>
      <c r="B74" s="191"/>
      <c r="C74" s="191"/>
      <c r="D74" s="191"/>
      <c r="E74" s="8" t="s">
        <v>12</v>
      </c>
      <c r="F74" s="18">
        <v>5</v>
      </c>
      <c r="G74" s="18">
        <v>5</v>
      </c>
      <c r="H74" s="18">
        <v>5</v>
      </c>
      <c r="I74" s="18">
        <v>5</v>
      </c>
      <c r="J74" s="18">
        <v>5</v>
      </c>
      <c r="K74" s="18">
        <v>4</v>
      </c>
      <c r="L74" s="18">
        <v>5</v>
      </c>
      <c r="M74" s="18">
        <v>6</v>
      </c>
      <c r="N74" s="18">
        <v>5</v>
      </c>
      <c r="O74" s="18">
        <v>5</v>
      </c>
      <c r="P74" s="18">
        <v>6</v>
      </c>
      <c r="Q74" s="18">
        <v>5</v>
      </c>
      <c r="R74" s="18">
        <v>5</v>
      </c>
      <c r="S74" s="18">
        <v>5</v>
      </c>
      <c r="T74" s="18">
        <v>5</v>
      </c>
      <c r="U74" s="18">
        <v>5</v>
      </c>
      <c r="V74" s="18">
        <v>5</v>
      </c>
      <c r="W74" s="18">
        <v>6</v>
      </c>
      <c r="X74" s="18">
        <v>5</v>
      </c>
      <c r="Y74" s="18">
        <v>5</v>
      </c>
      <c r="Z74" s="18"/>
      <c r="AA74" s="18">
        <f t="shared" si="6"/>
      </c>
      <c r="AB74" s="11">
        <v>51</v>
      </c>
      <c r="AC74" s="197"/>
    </row>
    <row r="75" spans="1:29" ht="12.75" customHeight="1">
      <c r="A75" s="191"/>
      <c r="B75" s="191"/>
      <c r="C75" s="191"/>
      <c r="D75" s="191"/>
      <c r="E75" s="8" t="s">
        <v>13</v>
      </c>
      <c r="F75" s="18">
        <v>6</v>
      </c>
      <c r="G75" s="18">
        <v>4</v>
      </c>
      <c r="H75" s="18">
        <v>6</v>
      </c>
      <c r="I75" s="18">
        <v>6</v>
      </c>
      <c r="J75" s="18">
        <v>5</v>
      </c>
      <c r="K75" s="18">
        <v>4</v>
      </c>
      <c r="L75" s="18">
        <v>6</v>
      </c>
      <c r="M75" s="18">
        <v>6</v>
      </c>
      <c r="N75" s="18">
        <v>6</v>
      </c>
      <c r="O75" s="18">
        <v>5</v>
      </c>
      <c r="P75" s="18">
        <v>6</v>
      </c>
      <c r="Q75" s="18">
        <v>5</v>
      </c>
      <c r="R75" s="18">
        <v>5</v>
      </c>
      <c r="S75" s="18">
        <v>4</v>
      </c>
      <c r="T75" s="18">
        <v>4</v>
      </c>
      <c r="U75" s="18">
        <v>6</v>
      </c>
      <c r="V75" s="18">
        <v>6</v>
      </c>
      <c r="W75" s="18">
        <v>5</v>
      </c>
      <c r="X75" s="18">
        <v>5</v>
      </c>
      <c r="Y75" s="18">
        <v>5</v>
      </c>
      <c r="Z75" s="18">
        <v>5</v>
      </c>
      <c r="AA75" s="18">
        <f t="shared" si="6"/>
      </c>
      <c r="AB75" s="11">
        <v>50</v>
      </c>
      <c r="AC75" s="198"/>
    </row>
    <row r="76" spans="1:29" ht="12.75" customHeight="1">
      <c r="A76" s="191">
        <v>24</v>
      </c>
      <c r="B76" s="191" t="s">
        <v>259</v>
      </c>
      <c r="C76" s="191" t="s">
        <v>260</v>
      </c>
      <c r="D76" s="191" t="s">
        <v>168</v>
      </c>
      <c r="E76" s="8" t="s">
        <v>11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6"/>
      </c>
      <c r="AB76" s="11" t="s">
        <v>43</v>
      </c>
      <c r="AC76" s="196"/>
    </row>
    <row r="77" spans="1:29" ht="12.75" customHeight="1">
      <c r="A77" s="191"/>
      <c r="B77" s="191"/>
      <c r="C77" s="191"/>
      <c r="D77" s="191"/>
      <c r="E77" s="8" t="s">
        <v>12</v>
      </c>
      <c r="F77" s="18">
        <v>4</v>
      </c>
      <c r="G77" s="18">
        <v>6</v>
      </c>
      <c r="H77" s="18">
        <v>5</v>
      </c>
      <c r="I77" s="18">
        <v>5</v>
      </c>
      <c r="J77" s="18">
        <v>6</v>
      </c>
      <c r="K77" s="18">
        <v>5</v>
      </c>
      <c r="L77" s="18">
        <v>4</v>
      </c>
      <c r="M77" s="18">
        <v>5</v>
      </c>
      <c r="N77" s="18">
        <v>6</v>
      </c>
      <c r="O77" s="18">
        <v>6</v>
      </c>
      <c r="P77" s="18">
        <v>5</v>
      </c>
      <c r="Q77" s="18">
        <v>6</v>
      </c>
      <c r="R77" s="18">
        <v>5</v>
      </c>
      <c r="S77" s="18">
        <v>5</v>
      </c>
      <c r="T77" s="18">
        <v>5</v>
      </c>
      <c r="U77" s="18">
        <v>5</v>
      </c>
      <c r="V77" s="18">
        <v>5</v>
      </c>
      <c r="W77" s="18">
        <v>5</v>
      </c>
      <c r="X77" s="18">
        <v>5</v>
      </c>
      <c r="Y77" s="18">
        <v>6</v>
      </c>
      <c r="Z77" s="18"/>
      <c r="AA77" s="18">
        <f t="shared" si="6"/>
      </c>
      <c r="AB77" s="11">
        <v>52</v>
      </c>
      <c r="AC77" s="197"/>
    </row>
    <row r="78" spans="1:29" ht="12.75" customHeight="1">
      <c r="A78" s="191"/>
      <c r="B78" s="191"/>
      <c r="C78" s="191"/>
      <c r="D78" s="191"/>
      <c r="E78" s="8" t="s">
        <v>13</v>
      </c>
      <c r="F78" s="18">
        <v>4</v>
      </c>
      <c r="G78" s="18">
        <v>5</v>
      </c>
      <c r="H78" s="18">
        <v>5</v>
      </c>
      <c r="I78" s="18">
        <v>4</v>
      </c>
      <c r="J78" s="18">
        <v>5</v>
      </c>
      <c r="K78" s="18">
        <v>6</v>
      </c>
      <c r="L78" s="18">
        <v>5</v>
      </c>
      <c r="M78" s="18">
        <v>6</v>
      </c>
      <c r="N78" s="18">
        <v>5</v>
      </c>
      <c r="O78" s="18">
        <v>6</v>
      </c>
      <c r="P78" s="18">
        <v>5</v>
      </c>
      <c r="Q78" s="18">
        <v>5</v>
      </c>
      <c r="R78" s="18">
        <v>5</v>
      </c>
      <c r="S78" s="18">
        <v>6</v>
      </c>
      <c r="T78" s="18">
        <v>5</v>
      </c>
      <c r="U78" s="18">
        <v>5</v>
      </c>
      <c r="V78" s="18">
        <v>6</v>
      </c>
      <c r="W78" s="18">
        <v>6</v>
      </c>
      <c r="X78" s="18">
        <v>5</v>
      </c>
      <c r="Y78" s="18">
        <v>5</v>
      </c>
      <c r="Z78" s="18"/>
      <c r="AA78" s="18">
        <f t="shared" si="6"/>
      </c>
      <c r="AB78" s="11">
        <v>52</v>
      </c>
      <c r="AC78" s="198"/>
    </row>
    <row r="79" spans="1:29" ht="12.75" customHeight="1">
      <c r="A79" s="191">
        <v>25</v>
      </c>
      <c r="B79" s="191" t="s">
        <v>261</v>
      </c>
      <c r="C79" s="191" t="s">
        <v>262</v>
      </c>
      <c r="D79" s="191" t="s">
        <v>115</v>
      </c>
      <c r="E79" s="8" t="s">
        <v>11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6"/>
      </c>
      <c r="AB79" s="11" t="s">
        <v>43</v>
      </c>
      <c r="AC79" s="196"/>
    </row>
    <row r="80" spans="1:29" ht="12.75" customHeight="1">
      <c r="A80" s="191"/>
      <c r="B80" s="191"/>
      <c r="C80" s="191"/>
      <c r="D80" s="191"/>
      <c r="E80" s="8" t="s">
        <v>12</v>
      </c>
      <c r="F80" s="18">
        <v>6</v>
      </c>
      <c r="G80" s="18">
        <v>6</v>
      </c>
      <c r="H80" s="18">
        <v>5</v>
      </c>
      <c r="I80" s="18">
        <v>5</v>
      </c>
      <c r="J80" s="18">
        <v>5</v>
      </c>
      <c r="K80" s="18">
        <v>7</v>
      </c>
      <c r="L80" s="18">
        <v>6</v>
      </c>
      <c r="M80" s="18">
        <v>5</v>
      </c>
      <c r="N80" s="18">
        <v>6</v>
      </c>
      <c r="O80" s="18">
        <v>5</v>
      </c>
      <c r="P80" s="18">
        <v>6</v>
      </c>
      <c r="Q80" s="18">
        <v>6</v>
      </c>
      <c r="R80" s="18">
        <v>6</v>
      </c>
      <c r="S80" s="18">
        <v>6</v>
      </c>
      <c r="T80" s="18">
        <v>6</v>
      </c>
      <c r="U80" s="18">
        <v>6</v>
      </c>
      <c r="V80" s="18">
        <v>6</v>
      </c>
      <c r="W80" s="18">
        <v>5</v>
      </c>
      <c r="X80" s="18">
        <v>6</v>
      </c>
      <c r="Y80" s="18">
        <v>6</v>
      </c>
      <c r="Z80" s="18"/>
      <c r="AA80" s="18">
        <f t="shared" si="6"/>
      </c>
      <c r="AB80" s="11">
        <v>57.5</v>
      </c>
      <c r="AC80" s="197"/>
    </row>
    <row r="81" spans="1:29" ht="12.75" customHeight="1">
      <c r="A81" s="191"/>
      <c r="B81" s="191"/>
      <c r="C81" s="191"/>
      <c r="D81" s="191"/>
      <c r="E81" s="8" t="s">
        <v>13</v>
      </c>
      <c r="F81" s="18">
        <v>5</v>
      </c>
      <c r="G81" s="18">
        <v>5</v>
      </c>
      <c r="H81" s="18">
        <v>4</v>
      </c>
      <c r="I81" s="18">
        <v>5</v>
      </c>
      <c r="J81" s="18">
        <v>5</v>
      </c>
      <c r="K81" s="18">
        <v>8</v>
      </c>
      <c r="L81" s="18">
        <v>6</v>
      </c>
      <c r="M81" s="18">
        <v>5</v>
      </c>
      <c r="N81" s="18">
        <v>6</v>
      </c>
      <c r="O81" s="18">
        <v>6</v>
      </c>
      <c r="P81" s="18">
        <v>6</v>
      </c>
      <c r="Q81" s="18">
        <v>6</v>
      </c>
      <c r="R81" s="18">
        <v>6</v>
      </c>
      <c r="S81" s="18">
        <v>5</v>
      </c>
      <c r="T81" s="18">
        <v>6</v>
      </c>
      <c r="U81" s="18">
        <v>7</v>
      </c>
      <c r="V81" s="18">
        <v>6</v>
      </c>
      <c r="W81" s="18">
        <v>6</v>
      </c>
      <c r="X81" s="18">
        <v>5</v>
      </c>
      <c r="Y81" s="18">
        <v>7</v>
      </c>
      <c r="Z81" s="18"/>
      <c r="AA81" s="18">
        <f t="shared" si="6"/>
      </c>
      <c r="AB81" s="11">
        <v>57.5</v>
      </c>
      <c r="AC81" s="198"/>
    </row>
    <row r="82" spans="1:29" ht="12.75" customHeight="1">
      <c r="A82" s="191">
        <v>26</v>
      </c>
      <c r="B82" s="191" t="s">
        <v>263</v>
      </c>
      <c r="C82" s="191" t="s">
        <v>264</v>
      </c>
      <c r="D82" s="191" t="s">
        <v>115</v>
      </c>
      <c r="E82" s="8" t="s">
        <v>11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>
        <f t="shared" si="6"/>
      </c>
      <c r="AB82" s="11" t="s">
        <v>43</v>
      </c>
      <c r="AC82" s="196"/>
    </row>
    <row r="83" spans="1:29" ht="12.75" customHeight="1">
      <c r="A83" s="191"/>
      <c r="B83" s="191"/>
      <c r="C83" s="191"/>
      <c r="D83" s="191"/>
      <c r="E83" s="8" t="s">
        <v>12</v>
      </c>
      <c r="F83" s="18">
        <v>6</v>
      </c>
      <c r="G83" s="18">
        <v>6</v>
      </c>
      <c r="H83" s="18">
        <v>5</v>
      </c>
      <c r="I83" s="18">
        <v>5</v>
      </c>
      <c r="J83" s="18">
        <v>6</v>
      </c>
      <c r="K83" s="18">
        <v>5</v>
      </c>
      <c r="L83" s="18">
        <v>6</v>
      </c>
      <c r="M83" s="18">
        <v>6</v>
      </c>
      <c r="N83" s="18">
        <v>6</v>
      </c>
      <c r="O83" s="18">
        <v>5</v>
      </c>
      <c r="P83" s="18">
        <v>6</v>
      </c>
      <c r="Q83" s="18">
        <v>5</v>
      </c>
      <c r="R83" s="18">
        <v>6</v>
      </c>
      <c r="S83" s="18">
        <v>6</v>
      </c>
      <c r="T83" s="18">
        <v>5</v>
      </c>
      <c r="U83" s="18">
        <v>6</v>
      </c>
      <c r="V83" s="18">
        <v>5</v>
      </c>
      <c r="W83" s="18">
        <v>5</v>
      </c>
      <c r="X83" s="18">
        <v>6</v>
      </c>
      <c r="Y83" s="18">
        <v>6</v>
      </c>
      <c r="Z83" s="18"/>
      <c r="AA83" s="18">
        <f t="shared" si="6"/>
      </c>
      <c r="AB83" s="11">
        <v>56</v>
      </c>
      <c r="AC83" s="197"/>
    </row>
    <row r="84" spans="1:29" ht="12.75" customHeight="1">
      <c r="A84" s="191"/>
      <c r="B84" s="191"/>
      <c r="C84" s="191"/>
      <c r="D84" s="191"/>
      <c r="E84" s="8" t="s">
        <v>13</v>
      </c>
      <c r="F84" s="18">
        <v>5</v>
      </c>
      <c r="G84" s="18">
        <v>5</v>
      </c>
      <c r="H84" s="18">
        <v>5</v>
      </c>
      <c r="I84" s="18">
        <v>6</v>
      </c>
      <c r="J84" s="18">
        <v>5</v>
      </c>
      <c r="K84" s="18">
        <v>6</v>
      </c>
      <c r="L84" s="18">
        <v>6</v>
      </c>
      <c r="M84" s="18">
        <v>5</v>
      </c>
      <c r="N84" s="18">
        <v>6</v>
      </c>
      <c r="O84" s="18">
        <v>5</v>
      </c>
      <c r="P84" s="18">
        <v>6</v>
      </c>
      <c r="Q84" s="18">
        <v>5</v>
      </c>
      <c r="R84" s="18">
        <v>6</v>
      </c>
      <c r="S84" s="18">
        <v>6</v>
      </c>
      <c r="T84" s="18">
        <v>6</v>
      </c>
      <c r="U84" s="18">
        <v>6</v>
      </c>
      <c r="V84" s="18">
        <v>6</v>
      </c>
      <c r="W84" s="18">
        <v>6</v>
      </c>
      <c r="X84" s="18">
        <v>5</v>
      </c>
      <c r="Y84" s="18">
        <v>6</v>
      </c>
      <c r="Z84" s="18"/>
      <c r="AA84" s="18">
        <f t="shared" si="6"/>
      </c>
      <c r="AB84" s="11">
        <v>56</v>
      </c>
      <c r="AC84" s="198"/>
    </row>
    <row r="85" spans="1:29" ht="12.75" customHeight="1">
      <c r="A85" s="191">
        <v>27</v>
      </c>
      <c r="B85" s="191" t="s">
        <v>265</v>
      </c>
      <c r="C85" s="191" t="s">
        <v>266</v>
      </c>
      <c r="D85" s="191" t="s">
        <v>39</v>
      </c>
      <c r="E85" s="8" t="s">
        <v>11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>
        <f t="shared" si="6"/>
      </c>
      <c r="AB85" s="11" t="s">
        <v>43</v>
      </c>
      <c r="AC85" s="196"/>
    </row>
    <row r="86" spans="1:29" ht="12.75" customHeight="1">
      <c r="A86" s="191"/>
      <c r="B86" s="191"/>
      <c r="C86" s="191"/>
      <c r="D86" s="191"/>
      <c r="E86" s="8" t="s">
        <v>12</v>
      </c>
      <c r="F86" s="18">
        <v>6</v>
      </c>
      <c r="G86" s="18">
        <v>6</v>
      </c>
      <c r="H86" s="18">
        <v>6</v>
      </c>
      <c r="I86" s="18">
        <v>5</v>
      </c>
      <c r="J86" s="18">
        <v>6</v>
      </c>
      <c r="K86" s="18">
        <v>6</v>
      </c>
      <c r="L86" s="18">
        <v>6</v>
      </c>
      <c r="M86" s="18">
        <v>5</v>
      </c>
      <c r="N86" s="18">
        <v>6</v>
      </c>
      <c r="O86" s="18">
        <v>6</v>
      </c>
      <c r="P86" s="18">
        <v>6</v>
      </c>
      <c r="Q86" s="18">
        <v>6</v>
      </c>
      <c r="R86" s="18">
        <v>5</v>
      </c>
      <c r="S86" s="18">
        <v>6</v>
      </c>
      <c r="T86" s="18">
        <v>5</v>
      </c>
      <c r="U86" s="18">
        <v>5</v>
      </c>
      <c r="V86" s="18">
        <v>5</v>
      </c>
      <c r="W86" s="18">
        <v>6</v>
      </c>
      <c r="X86" s="18">
        <v>6</v>
      </c>
      <c r="Y86" s="18">
        <v>6</v>
      </c>
      <c r="Z86" s="18"/>
      <c r="AA86" s="18">
        <f t="shared" si="6"/>
      </c>
      <c r="AB86" s="11">
        <v>57</v>
      </c>
      <c r="AC86" s="197"/>
    </row>
    <row r="87" spans="1:29" ht="12.75" customHeight="1">
      <c r="A87" s="191"/>
      <c r="B87" s="191"/>
      <c r="C87" s="191"/>
      <c r="D87" s="191"/>
      <c r="E87" s="8" t="s">
        <v>13</v>
      </c>
      <c r="F87" s="18">
        <v>6</v>
      </c>
      <c r="G87" s="18">
        <v>6</v>
      </c>
      <c r="H87" s="18">
        <v>7</v>
      </c>
      <c r="I87" s="18">
        <v>6</v>
      </c>
      <c r="J87" s="18">
        <v>6</v>
      </c>
      <c r="K87" s="18">
        <v>6</v>
      </c>
      <c r="L87" s="18">
        <v>7</v>
      </c>
      <c r="M87" s="18">
        <v>6</v>
      </c>
      <c r="N87" s="18">
        <v>5</v>
      </c>
      <c r="O87" s="18">
        <v>6</v>
      </c>
      <c r="P87" s="18">
        <v>7</v>
      </c>
      <c r="Q87" s="18">
        <v>6</v>
      </c>
      <c r="R87" s="18">
        <v>6</v>
      </c>
      <c r="S87" s="18">
        <v>6</v>
      </c>
      <c r="T87" s="18">
        <v>6</v>
      </c>
      <c r="U87" s="18">
        <v>7</v>
      </c>
      <c r="V87" s="18">
        <v>6</v>
      </c>
      <c r="W87" s="18">
        <v>7</v>
      </c>
      <c r="X87" s="18">
        <v>6</v>
      </c>
      <c r="Y87" s="18">
        <v>7</v>
      </c>
      <c r="Z87" s="18"/>
      <c r="AA87" s="18">
        <f t="shared" si="6"/>
      </c>
      <c r="AB87" s="11">
        <v>62.5</v>
      </c>
      <c r="AC87" s="198"/>
    </row>
    <row r="88" spans="1:29" ht="12.75" customHeight="1">
      <c r="A88" s="191">
        <v>28</v>
      </c>
      <c r="B88" s="191" t="s">
        <v>267</v>
      </c>
      <c r="C88" s="191" t="s">
        <v>251</v>
      </c>
      <c r="D88" s="191" t="s">
        <v>252</v>
      </c>
      <c r="E88" s="8" t="s">
        <v>11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>
        <f t="shared" si="6"/>
      </c>
      <c r="AB88" s="11" t="s">
        <v>43</v>
      </c>
      <c r="AC88" s="196"/>
    </row>
    <row r="89" spans="1:29" ht="12.75" customHeight="1">
      <c r="A89" s="191"/>
      <c r="B89" s="191"/>
      <c r="C89" s="191"/>
      <c r="D89" s="191"/>
      <c r="E89" s="8" t="s">
        <v>12</v>
      </c>
      <c r="F89" s="18">
        <v>6</v>
      </c>
      <c r="G89" s="18">
        <v>5</v>
      </c>
      <c r="H89" s="18">
        <v>5</v>
      </c>
      <c r="I89" s="18">
        <v>5</v>
      </c>
      <c r="J89" s="18">
        <v>6</v>
      </c>
      <c r="K89" s="18">
        <v>5</v>
      </c>
      <c r="L89" s="18">
        <v>5</v>
      </c>
      <c r="M89" s="18">
        <v>5</v>
      </c>
      <c r="N89" s="18">
        <v>4</v>
      </c>
      <c r="O89" s="18">
        <v>5</v>
      </c>
      <c r="P89" s="18">
        <v>5</v>
      </c>
      <c r="Q89" s="18">
        <v>5</v>
      </c>
      <c r="R89" s="18">
        <v>6</v>
      </c>
      <c r="S89" s="18">
        <v>5</v>
      </c>
      <c r="T89" s="18">
        <v>6</v>
      </c>
      <c r="U89" s="18">
        <v>6</v>
      </c>
      <c r="V89" s="18">
        <v>6</v>
      </c>
      <c r="W89" s="18">
        <v>6</v>
      </c>
      <c r="X89" s="18">
        <v>5</v>
      </c>
      <c r="Y89" s="18">
        <v>6</v>
      </c>
      <c r="Z89" s="18"/>
      <c r="AA89" s="18">
        <f t="shared" si="6"/>
      </c>
      <c r="AB89" s="11">
        <v>53.5</v>
      </c>
      <c r="AC89" s="197"/>
    </row>
    <row r="90" spans="1:29" ht="12.75" customHeight="1">
      <c r="A90" s="191"/>
      <c r="B90" s="191"/>
      <c r="C90" s="191"/>
      <c r="D90" s="191"/>
      <c r="E90" s="8" t="s">
        <v>13</v>
      </c>
      <c r="F90" s="18">
        <v>6</v>
      </c>
      <c r="G90" s="18">
        <v>5</v>
      </c>
      <c r="H90" s="18">
        <v>7</v>
      </c>
      <c r="I90" s="18">
        <v>4</v>
      </c>
      <c r="J90" s="18">
        <v>5</v>
      </c>
      <c r="K90" s="18">
        <v>5</v>
      </c>
      <c r="L90" s="18">
        <v>5</v>
      </c>
      <c r="M90" s="18">
        <v>6</v>
      </c>
      <c r="N90" s="18">
        <v>4</v>
      </c>
      <c r="O90" s="18">
        <v>4</v>
      </c>
      <c r="P90" s="18">
        <v>6</v>
      </c>
      <c r="Q90" s="18">
        <v>7</v>
      </c>
      <c r="R90" s="18">
        <v>6</v>
      </c>
      <c r="S90" s="18">
        <v>5</v>
      </c>
      <c r="T90" s="18">
        <v>6</v>
      </c>
      <c r="U90" s="18">
        <v>7</v>
      </c>
      <c r="V90" s="18">
        <v>6</v>
      </c>
      <c r="W90" s="18">
        <v>6</v>
      </c>
      <c r="X90" s="18">
        <v>5</v>
      </c>
      <c r="Y90" s="18">
        <v>6</v>
      </c>
      <c r="Z90" s="18"/>
      <c r="AA90" s="18">
        <f t="shared" si="6"/>
      </c>
      <c r="AB90" s="11">
        <v>55.5</v>
      </c>
      <c r="AC90" s="198"/>
    </row>
    <row r="91" ht="12.75"/>
    <row r="92" ht="12.75"/>
    <row r="93" ht="12.75">
      <c r="B93" s="3" t="s">
        <v>16</v>
      </c>
    </row>
    <row r="94" spans="2:27" ht="12.75">
      <c r="B94" s="16" t="s">
        <v>11</v>
      </c>
      <c r="C94" s="182"/>
      <c r="D94" s="182"/>
      <c r="R94" s="183" t="s">
        <v>17</v>
      </c>
      <c r="S94" s="183"/>
      <c r="T94" s="183"/>
      <c r="U94" s="183"/>
      <c r="V94" s="183"/>
      <c r="W94" s="183"/>
      <c r="X94" s="183"/>
      <c r="Y94" s="183"/>
      <c r="Z94" s="183"/>
      <c r="AA94" s="183"/>
    </row>
    <row r="95" spans="2:4" ht="12.75">
      <c r="B95" s="16" t="s">
        <v>12</v>
      </c>
      <c r="C95" s="182" t="s">
        <v>218</v>
      </c>
      <c r="D95" s="182"/>
    </row>
    <row r="96" spans="2:27" ht="12.75">
      <c r="B96" s="16" t="s">
        <v>13</v>
      </c>
      <c r="C96" s="182" t="s">
        <v>268</v>
      </c>
      <c r="D96" s="182"/>
      <c r="R96" s="155" t="s">
        <v>20</v>
      </c>
      <c r="S96" s="155"/>
      <c r="T96" s="155"/>
      <c r="U96" s="155"/>
      <c r="V96" s="155"/>
      <c r="W96" s="155"/>
      <c r="X96" s="155"/>
      <c r="Y96" s="155"/>
      <c r="Z96" s="155"/>
      <c r="AA96" s="155"/>
    </row>
  </sheetData>
  <sheetProtection password="C5C2" sheet="1" objects="1" scenarios="1"/>
  <mergeCells count="225">
    <mergeCell ref="AC79:AC81"/>
    <mergeCell ref="AC82:AC84"/>
    <mergeCell ref="B76:B78"/>
    <mergeCell ref="C76:C78"/>
    <mergeCell ref="D76:D78"/>
    <mergeCell ref="AC76:AC78"/>
    <mergeCell ref="C96:D96"/>
    <mergeCell ref="R94:AA94"/>
    <mergeCell ref="R96:AA96"/>
    <mergeCell ref="AC85:AC87"/>
    <mergeCell ref="AC88:AC90"/>
    <mergeCell ref="A88:A90"/>
    <mergeCell ref="B88:B90"/>
    <mergeCell ref="C88:C90"/>
    <mergeCell ref="D88:D90"/>
    <mergeCell ref="A85:A87"/>
    <mergeCell ref="B85:B87"/>
    <mergeCell ref="C85:C87"/>
    <mergeCell ref="D85:D87"/>
    <mergeCell ref="D79:D81"/>
    <mergeCell ref="A82:A84"/>
    <mergeCell ref="B82:B84"/>
    <mergeCell ref="C82:C84"/>
    <mergeCell ref="D82:D84"/>
    <mergeCell ref="A76:A78"/>
    <mergeCell ref="C94:D94"/>
    <mergeCell ref="C95:D95"/>
    <mergeCell ref="A73:A75"/>
    <mergeCell ref="B73:B75"/>
    <mergeCell ref="C73:C75"/>
    <mergeCell ref="D73:D75"/>
    <mergeCell ref="A79:A81"/>
    <mergeCell ref="B79:B81"/>
    <mergeCell ref="C79:C81"/>
    <mergeCell ref="AD70:AD72"/>
    <mergeCell ref="AE70:AE72"/>
    <mergeCell ref="AF70:AF72"/>
    <mergeCell ref="AK70:AK72"/>
    <mergeCell ref="AD49:AD51"/>
    <mergeCell ref="AE49:AE51"/>
    <mergeCell ref="AF49:AF51"/>
    <mergeCell ref="AK49:AK51"/>
    <mergeCell ref="AD46:AD48"/>
    <mergeCell ref="AE46:AE48"/>
    <mergeCell ref="AF46:AF48"/>
    <mergeCell ref="AK46:AK48"/>
    <mergeCell ref="AD43:AD45"/>
    <mergeCell ref="AE43:AE45"/>
    <mergeCell ref="AF43:AF45"/>
    <mergeCell ref="AK43:AK45"/>
    <mergeCell ref="AD40:AD42"/>
    <mergeCell ref="AE40:AE42"/>
    <mergeCell ref="AF40:AF42"/>
    <mergeCell ref="AK40:AK42"/>
    <mergeCell ref="AD37:AD39"/>
    <mergeCell ref="AE37:AE39"/>
    <mergeCell ref="AF37:AF39"/>
    <mergeCell ref="AK37:AK39"/>
    <mergeCell ref="AD34:AD36"/>
    <mergeCell ref="AE34:AE36"/>
    <mergeCell ref="AF34:AF36"/>
    <mergeCell ref="AK34:AK36"/>
    <mergeCell ref="AD31:AD33"/>
    <mergeCell ref="AE31:AE33"/>
    <mergeCell ref="AF31:AF33"/>
    <mergeCell ref="AK31:AK33"/>
    <mergeCell ref="AD28:AD30"/>
    <mergeCell ref="AE28:AE30"/>
    <mergeCell ref="AF28:AF30"/>
    <mergeCell ref="AK28:AK30"/>
    <mergeCell ref="AD25:AD27"/>
    <mergeCell ref="AE25:AE27"/>
    <mergeCell ref="AF25:AF27"/>
    <mergeCell ref="AK25:AK27"/>
    <mergeCell ref="AD22:AD24"/>
    <mergeCell ref="AE22:AE24"/>
    <mergeCell ref="AF22:AF24"/>
    <mergeCell ref="AK22:AK24"/>
    <mergeCell ref="AD19:AD21"/>
    <mergeCell ref="AE19:AE21"/>
    <mergeCell ref="AF19:AF21"/>
    <mergeCell ref="AK19:AK21"/>
    <mergeCell ref="AD16:AD18"/>
    <mergeCell ref="AE16:AE18"/>
    <mergeCell ref="AF16:AF18"/>
    <mergeCell ref="AK16:AK18"/>
    <mergeCell ref="AD13:AD15"/>
    <mergeCell ref="AE13:AE15"/>
    <mergeCell ref="AF13:AF15"/>
    <mergeCell ref="AK13:AK15"/>
    <mergeCell ref="AD10:AD12"/>
    <mergeCell ref="AE10:AE12"/>
    <mergeCell ref="AF10:AF12"/>
    <mergeCell ref="AK10:AK12"/>
    <mergeCell ref="AD7:AD9"/>
    <mergeCell ref="AE7:AE9"/>
    <mergeCell ref="AF7:AF9"/>
    <mergeCell ref="AK7:AK9"/>
    <mergeCell ref="A70:A72"/>
    <mergeCell ref="B70:B72"/>
    <mergeCell ref="C70:C72"/>
    <mergeCell ref="D70:D72"/>
    <mergeCell ref="A49:A51"/>
    <mergeCell ref="B49:B51"/>
    <mergeCell ref="C49:C51"/>
    <mergeCell ref="D49:D51"/>
    <mergeCell ref="A46:A48"/>
    <mergeCell ref="B46:B48"/>
    <mergeCell ref="C46:C48"/>
    <mergeCell ref="D46:D48"/>
    <mergeCell ref="A43:A45"/>
    <mergeCell ref="B43:B45"/>
    <mergeCell ref="C43:C45"/>
    <mergeCell ref="D43:D45"/>
    <mergeCell ref="A40:A42"/>
    <mergeCell ref="B40:B42"/>
    <mergeCell ref="C40:C42"/>
    <mergeCell ref="D40:D42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C31:C33"/>
    <mergeCell ref="D31:D33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A13:A15"/>
    <mergeCell ref="D16:D18"/>
    <mergeCell ref="D13:D15"/>
    <mergeCell ref="D10:D12"/>
    <mergeCell ref="B13:B15"/>
    <mergeCell ref="C13:C15"/>
    <mergeCell ref="A10:A12"/>
    <mergeCell ref="B5:B6"/>
    <mergeCell ref="C5:C6"/>
    <mergeCell ref="D5:D6"/>
    <mergeCell ref="A7:A9"/>
    <mergeCell ref="B7:B9"/>
    <mergeCell ref="C7:C9"/>
    <mergeCell ref="D7:D9"/>
    <mergeCell ref="B10:B12"/>
    <mergeCell ref="C10:C12"/>
    <mergeCell ref="Z5:Z6"/>
    <mergeCell ref="E5:E6"/>
    <mergeCell ref="F5:Y5"/>
    <mergeCell ref="AA5:AA6"/>
    <mergeCell ref="A1:D1"/>
    <mergeCell ref="A2:C2"/>
    <mergeCell ref="A3:C3"/>
    <mergeCell ref="R1:X1"/>
    <mergeCell ref="R2:AC3"/>
    <mergeCell ref="D2:Q3"/>
    <mergeCell ref="AC22:AC24"/>
    <mergeCell ref="AC25:AC27"/>
    <mergeCell ref="A5:A6"/>
    <mergeCell ref="AC16:AC18"/>
    <mergeCell ref="AC19:AC21"/>
    <mergeCell ref="AC5:AC6"/>
    <mergeCell ref="AC7:AC9"/>
    <mergeCell ref="AC10:AC12"/>
    <mergeCell ref="AC13:AC15"/>
    <mergeCell ref="AB5:AB6"/>
    <mergeCell ref="AC28:AC30"/>
    <mergeCell ref="AC31:AC33"/>
    <mergeCell ref="AC34:AC36"/>
    <mergeCell ref="AC37:AC39"/>
    <mergeCell ref="AC70:AC72"/>
    <mergeCell ref="AC73:AC75"/>
    <mergeCell ref="AC40:AC42"/>
    <mergeCell ref="AC43:AC45"/>
    <mergeCell ref="AC46:AC48"/>
    <mergeCell ref="AC49:AC51"/>
    <mergeCell ref="AC52:AC54"/>
    <mergeCell ref="AC55:AC57"/>
    <mergeCell ref="AC58:AC60"/>
    <mergeCell ref="AC61:AC63"/>
    <mergeCell ref="A52:A54"/>
    <mergeCell ref="B52:B54"/>
    <mergeCell ref="C52:C54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C64:AC66"/>
    <mergeCell ref="A67:A69"/>
    <mergeCell ref="B67:B69"/>
    <mergeCell ref="C67:C69"/>
    <mergeCell ref="D67:D69"/>
    <mergeCell ref="AC67:AC69"/>
    <mergeCell ref="A64:A66"/>
    <mergeCell ref="B64:B66"/>
    <mergeCell ref="C64:C66"/>
    <mergeCell ref="D64:D66"/>
  </mergeCells>
  <dataValidations count="5">
    <dataValidation type="whole" allowBlank="1" showInputMessage="1" showErrorMessage="1" error="Nieprawidłowa wartość!" sqref="F7:Y90">
      <formula1>0</formula1>
      <formula2>10</formula2>
    </dataValidation>
    <dataValidation type="list" allowBlank="1" showInputMessage="1" showErrorMessage="1" sqref="C94:D96 R96:V96">
      <formula1>Sędzia</formula1>
    </dataValidation>
    <dataValidation type="list" allowBlank="1" showInputMessage="1" showErrorMessage="1" sqref="AC7:AC90">
      <formula1>Uwagi</formula1>
    </dataValidation>
    <dataValidation type="whole" operator="lessThan" allowBlank="1" showInputMessage="1" showErrorMessage="1" error="Nie zmieniaj!!!" sqref="A1:AC3">
      <formula1>0</formula1>
    </dataValidation>
    <dataValidation type="whole" allowBlank="1" showInputMessage="1" showErrorMessage="1" error="Nieprawidłowa wartość!" sqref="Z7:Z90">
      <formula1>0</formula1>
      <formula2>16</formula2>
    </dataValidation>
  </dataValidations>
  <printOptions/>
  <pageMargins left="0.5" right="0.57" top="0.4" bottom="0.46" header="0.54" footer="0.2"/>
  <pageSetup horizontalDpi="300" verticalDpi="300" orientation="landscape" paperSize="9" r:id="rId4"/>
  <headerFooter alignWithMargins="0">
    <oddFooter>&amp;L&amp;6Opracowanie: Roman Opiela&amp;C&amp;8Ujeżdżenie Kl CNC* - zestawienie ocen. Strona &amp;P&amp;R&amp;8Wydruk dnia &amp;D  godz  &amp;T</oddFooter>
  </headerFooter>
  <rowBreaks count="2" manualBreakCount="2">
    <brk id="30" max="28" man="1"/>
    <brk id="84" max="2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</dc:creator>
  <cp:keywords/>
  <dc:description/>
  <cp:lastModifiedBy>Stadnina</cp:lastModifiedBy>
  <dcterms:created xsi:type="dcterms:W3CDTF">2004-09-12T19:09:29Z</dcterms:created>
  <dcterms:modified xsi:type="dcterms:W3CDTF">2004-09-12T20:40:08Z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